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updateLinks="always"/>
  <mc:AlternateContent xmlns:mc="http://schemas.openxmlformats.org/markup-compatibility/2006">
    <mc:Choice Requires="x15">
      <x15ac:absPath xmlns:x15ac="http://schemas.microsoft.com/office/spreadsheetml/2010/11/ac" url="C:\Users\hospi\Desktop\VENTA DE SERVICIOS\VENTA DE SERVICIOS 2025\10-PAGOS DE OCTUBRE 2025\"/>
    </mc:Choice>
  </mc:AlternateContent>
  <bookViews>
    <workbookView xWindow="0" yWindow="0" windowWidth="15360" windowHeight="7650" tabRatio="923" firstSheet="7" activeTab="14"/>
  </bookViews>
  <sheets>
    <sheet name="Balanza Comprobacion" sheetId="31" state="hidden" r:id="rId1"/>
    <sheet name="ESF SNS" sheetId="18" r:id="rId2"/>
    <sheet name="ERF SRS" sheetId="19" r:id="rId3"/>
    <sheet name="Efectivo" sheetId="8" r:id="rId4"/>
    <sheet name="Cuentas por Cobrar" sheetId="9" r:id="rId5"/>
    <sheet name="Inventario" sheetId="10" r:id="rId6"/>
    <sheet name="CXP Corto plazo" sheetId="12" r:id="rId7"/>
    <sheet name="Mobiliario Eq. Ofc." sheetId="11" r:id="rId8"/>
    <sheet name="Pagos anticipados" sheetId="32" r:id="rId9"/>
    <sheet name="Retenciones y Acum." sheetId="7" r:id="rId10"/>
    <sheet name="Benef. Empl x p Corto Plazo" sheetId="14" r:id="rId11"/>
    <sheet name="CXP Largo Plazo" sheetId="22" r:id="rId12"/>
    <sheet name="Patrimonio" sheetId="15" r:id="rId13"/>
    <sheet name="Ingresos" sheetId="16" r:id="rId14"/>
    <sheet name="Total Gasto" sheetId="23" r:id="rId15"/>
  </sheets>
  <externalReferences>
    <externalReference r:id="rId16"/>
  </externalReferences>
  <definedNames>
    <definedName name="_xlnm.Print_Area" localSheetId="2">'ERF SRS'!$A$1:$F$44</definedName>
    <definedName name="_xlnm.Print_Area" localSheetId="1">'ESF SNS'!$A$1:$G$67</definedName>
  </definedNames>
  <calcPr calcId="152511"/>
</workbook>
</file>

<file path=xl/calcChain.xml><?xml version="1.0" encoding="utf-8"?>
<calcChain xmlns="http://schemas.openxmlformats.org/spreadsheetml/2006/main">
  <c r="B62" i="23" l="1"/>
  <c r="B66" i="23"/>
  <c r="B42" i="23" l="1"/>
  <c r="B70" i="23"/>
  <c r="B51" i="23"/>
  <c r="B56" i="23"/>
  <c r="B26" i="23"/>
  <c r="B91" i="23" l="1"/>
  <c r="B14" i="9" l="1"/>
  <c r="B12" i="9"/>
  <c r="B11" i="9" l="1"/>
  <c r="A3" i="9" l="1"/>
  <c r="F22" i="19" l="1"/>
  <c r="F23" i="19" s="1"/>
  <c r="F181" i="31" l="1"/>
  <c r="B9" i="16" l="1"/>
  <c r="B13" i="9" s="1"/>
  <c r="B23" i="16" l="1"/>
  <c r="B17" i="9"/>
  <c r="C14" i="8"/>
  <c r="C27" i="8" l="1"/>
  <c r="E7" i="31" l="1"/>
  <c r="F9" i="18"/>
  <c r="B12" i="32"/>
  <c r="B12" i="22"/>
  <c r="F33" i="18" l="1"/>
  <c r="B12" i="12"/>
  <c r="F26" i="18" s="1"/>
  <c r="B14" i="14" l="1"/>
  <c r="F28" i="18" s="1"/>
  <c r="B18" i="7" l="1"/>
  <c r="F27" i="18" s="1"/>
  <c r="F29" i="18" l="1"/>
  <c r="F34" i="18" s="1"/>
  <c r="K6" i="32"/>
  <c r="K7" i="32" s="1"/>
  <c r="K8" i="32" s="1"/>
  <c r="K9" i="32" s="1"/>
  <c r="K10" i="32" s="1"/>
  <c r="K11" i="32" s="1"/>
  <c r="K12" i="32" s="1"/>
  <c r="K13" i="32" s="1"/>
  <c r="K14" i="32" s="1"/>
  <c r="K15" i="32" s="1"/>
  <c r="K16" i="32" s="1"/>
  <c r="A3" i="32" l="1"/>
  <c r="W248" i="31" l="1"/>
  <c r="A3" i="10" l="1"/>
  <c r="A3" i="11"/>
  <c r="A3" i="12"/>
  <c r="A3" i="7"/>
  <c r="A3" i="14"/>
  <c r="A3" i="22"/>
  <c r="A3" i="15"/>
  <c r="A3" i="16"/>
  <c r="A4" i="23"/>
  <c r="E8" i="31" l="1"/>
  <c r="F11" i="19"/>
  <c r="F13" i="19" s="1"/>
  <c r="F27" i="19" s="1"/>
  <c r="B10" i="15" s="1"/>
  <c r="F10" i="18"/>
  <c r="H32" i="19"/>
  <c r="F32" i="19"/>
  <c r="H22" i="19"/>
  <c r="H23" i="19" s="1"/>
  <c r="H13" i="19"/>
  <c r="H7" i="19"/>
  <c r="G29" i="18"/>
  <c r="G34" i="18" s="1"/>
  <c r="G41" i="18" s="1"/>
  <c r="G20" i="18"/>
  <c r="G13" i="18"/>
  <c r="F38" i="18" l="1"/>
  <c r="G22" i="18"/>
  <c r="H27" i="19"/>
  <c r="B22" i="10" l="1"/>
  <c r="E9" i="31" s="1"/>
  <c r="F11" i="18" l="1"/>
  <c r="K181" i="31"/>
  <c r="F13" i="18" l="1"/>
  <c r="F22" i="18" s="1"/>
  <c r="F37" i="18" l="1"/>
  <c r="F39" i="18" s="1"/>
  <c r="F41" i="18" s="1"/>
  <c r="B9" i="15"/>
  <c r="B11" i="15" s="1"/>
</calcChain>
</file>

<file path=xl/sharedStrings.xml><?xml version="1.0" encoding="utf-8"?>
<sst xmlns="http://schemas.openxmlformats.org/spreadsheetml/2006/main" count="797" uniqueCount="588">
  <si>
    <t>(Valores en RD$)</t>
  </si>
  <si>
    <t>Activos</t>
  </si>
  <si>
    <t>Activos corrientes</t>
  </si>
  <si>
    <t>Total activos corrientes</t>
  </si>
  <si>
    <t>Activos no corrientes</t>
  </si>
  <si>
    <t>Total activos no corrientes</t>
  </si>
  <si>
    <t>Total activos</t>
  </si>
  <si>
    <t xml:space="preserve"> </t>
  </si>
  <si>
    <t>Pasivos</t>
  </si>
  <si>
    <t>Pasivos corrientes</t>
  </si>
  <si>
    <t>Total pasivos corrientes</t>
  </si>
  <si>
    <t>Pasivos no corrientes</t>
  </si>
  <si>
    <t>Total pasivos no corrientes</t>
  </si>
  <si>
    <t xml:space="preserve">Total pasivos </t>
  </si>
  <si>
    <t>Total activos netos/patrimonio</t>
  </si>
  <si>
    <t xml:space="preserve">Impuestos </t>
  </si>
  <si>
    <t>Recargos, multas y otros ingresos</t>
  </si>
  <si>
    <t>Sueldos, salarios y beneficios a empleados</t>
  </si>
  <si>
    <t>Subvenciones y otros pagos por transferencias</t>
  </si>
  <si>
    <t>Gasto de depreciación y amortización</t>
  </si>
  <si>
    <t>Deterioro del valor de propiedad, planta y equipo</t>
  </si>
  <si>
    <t>Otros gastos</t>
  </si>
  <si>
    <t>Gastos financieros</t>
  </si>
  <si>
    <t>Atribuible a:</t>
  </si>
  <si>
    <t xml:space="preserve">Intereses minoritarios </t>
  </si>
  <si>
    <t>Total ingresos</t>
  </si>
  <si>
    <t>Total gastos</t>
  </si>
  <si>
    <t>Propietarios de la entidad controladora</t>
  </si>
  <si>
    <t>0001</t>
  </si>
  <si>
    <t>0004</t>
  </si>
  <si>
    <t>0005</t>
  </si>
  <si>
    <t>0006</t>
  </si>
  <si>
    <t>0008</t>
  </si>
  <si>
    <t>0010</t>
  </si>
  <si>
    <t>0012</t>
  </si>
  <si>
    <t>0015</t>
  </si>
  <si>
    <t>0016</t>
  </si>
  <si>
    <t>0017</t>
  </si>
  <si>
    <t>0018</t>
  </si>
  <si>
    <t>0019</t>
  </si>
  <si>
    <t>0021</t>
  </si>
  <si>
    <t>0024</t>
  </si>
  <si>
    <t>0030</t>
  </si>
  <si>
    <t>0032</t>
  </si>
  <si>
    <t>0033</t>
  </si>
  <si>
    <t>0035</t>
  </si>
  <si>
    <t>0036</t>
  </si>
  <si>
    <t>0037</t>
  </si>
  <si>
    <t>0038</t>
  </si>
  <si>
    <t>0039</t>
  </si>
  <si>
    <t>0040</t>
  </si>
  <si>
    <t>0041</t>
  </si>
  <si>
    <t>0042</t>
  </si>
  <si>
    <t>0043</t>
  </si>
  <si>
    <t>0044</t>
  </si>
  <si>
    <t>0045</t>
  </si>
  <si>
    <t>0048</t>
  </si>
  <si>
    <t>0049</t>
  </si>
  <si>
    <t>Transferencias</t>
  </si>
  <si>
    <t>Total pasivos y activos netos/patrimonio</t>
  </si>
  <si>
    <t>Resultados positivos (ahorro) / negativo (desahorro)</t>
  </si>
  <si>
    <t>Suministros y materiales para consumo</t>
  </si>
  <si>
    <t>Ingresos por transacciones con contraprestación</t>
  </si>
  <si>
    <t>Mapeo</t>
  </si>
  <si>
    <t>Total</t>
  </si>
  <si>
    <t>SNS</t>
  </si>
  <si>
    <t>Nombre de cuenta</t>
  </si>
  <si>
    <t>Caja Chica</t>
  </si>
  <si>
    <t>Venta de Servicios</t>
  </si>
  <si>
    <t>Anticipos Financieros</t>
  </si>
  <si>
    <t>Detalle</t>
  </si>
  <si>
    <t>Otras  Cuentas Por Cobrar (Retencion IR-3)</t>
  </si>
  <si>
    <t>Total Cuentas Por Cobrar</t>
  </si>
  <si>
    <t>Descripción</t>
  </si>
  <si>
    <t>Total Inventario</t>
  </si>
  <si>
    <t>Mobiliarios y Equipos de Oficinas</t>
  </si>
  <si>
    <t>Equipos de Transporte y Otros</t>
  </si>
  <si>
    <t>Costos:</t>
  </si>
  <si>
    <t>Saldos al inicio</t>
  </si>
  <si>
    <t>Adiciones</t>
  </si>
  <si>
    <t>Retiros</t>
  </si>
  <si>
    <t>Saldo al final</t>
  </si>
  <si>
    <t>Depreciación acumulada:</t>
  </si>
  <si>
    <t>Mobiliarios y equipos, neto</t>
  </si>
  <si>
    <t>Saldos al inicio Mob. Y Eq.</t>
  </si>
  <si>
    <t>Saldos al inicio de Equipo de Trans.</t>
  </si>
  <si>
    <t>Cargo del período Mob. Y Eq.</t>
  </si>
  <si>
    <t>Cargo del período Equipo de Trans.</t>
  </si>
  <si>
    <t>Retiros Mob. Y Equipo</t>
  </si>
  <si>
    <t>Retiros Equipo de Trans.</t>
  </si>
  <si>
    <t>Resultados positivos (ahorro)/negativo (desahorro)</t>
  </si>
  <si>
    <t xml:space="preserve">Capital                                                                      </t>
  </si>
  <si>
    <t>Ingresos con Contraprestacion de Servicios</t>
  </si>
  <si>
    <t>Otros Ingresos</t>
  </si>
  <si>
    <t>Ingresos sin  Contraprestacion de Servicios</t>
  </si>
  <si>
    <t>Sub-Total</t>
  </si>
  <si>
    <t>Remuneraciones</t>
  </si>
  <si>
    <t>Sueldos fijos</t>
  </si>
  <si>
    <t>Sueldos al personal contratado y/o igualado</t>
  </si>
  <si>
    <t>Sueldos al personal por servicios especiales</t>
  </si>
  <si>
    <t>Sueldo anual no. 13</t>
  </si>
  <si>
    <t>Incentivos y escalafón</t>
  </si>
  <si>
    <t>Prestación laboral por desvinculación</t>
  </si>
  <si>
    <t>Compensación por horas extraordinarias</t>
  </si>
  <si>
    <t>Compensación por servicio de seguridad</t>
  </si>
  <si>
    <t>Compensaciones por resultado</t>
  </si>
  <si>
    <t>Compensación por distancia</t>
  </si>
  <si>
    <t>Compensaciones especiales</t>
  </si>
  <si>
    <t>Pago de horas extraordinarias, Horas extraordinarias fin de año (Reglamento 523-09)</t>
  </si>
  <si>
    <t>Bono por desempeño</t>
  </si>
  <si>
    <t>GRATIFICACIONES Y BONIFICACIONES</t>
  </si>
  <si>
    <t>Gratificaciones por aniversario de institución</t>
  </si>
  <si>
    <t>Contribuciones al seguro de salud</t>
  </si>
  <si>
    <t xml:space="preserve">Contribuciones al seguro de pensiones </t>
  </si>
  <si>
    <t>Contribuciones al seguro de riesgo laboral</t>
  </si>
  <si>
    <t>Servicios telefónico de larga distancia</t>
  </si>
  <si>
    <t>Teléfono local</t>
  </si>
  <si>
    <t>Telefax y correo</t>
  </si>
  <si>
    <t>Servicio de internet y televisión por cable</t>
  </si>
  <si>
    <t>Energía eléctrica</t>
  </si>
  <si>
    <t>Agua</t>
  </si>
  <si>
    <t>Publicidad y propaganda</t>
  </si>
  <si>
    <t>Impresión y encuadernación</t>
  </si>
  <si>
    <t>Viáticos dentro del país</t>
  </si>
  <si>
    <t>Viáticos fuera del país</t>
  </si>
  <si>
    <t>Pasajes</t>
  </si>
  <si>
    <t>Peajes</t>
  </si>
  <si>
    <t>Almacenaje</t>
  </si>
  <si>
    <t>Fletes</t>
  </si>
  <si>
    <t>Alquiler de equipo de oficina y muebles</t>
  </si>
  <si>
    <t>Alquileres de equipos de transporte, tracción y elevación</t>
  </si>
  <si>
    <t>Alquilleres y rentas de edificios y locales</t>
  </si>
  <si>
    <t>Alquiler de equipo para computación</t>
  </si>
  <si>
    <t>Otros alquileres</t>
  </si>
  <si>
    <t>Seguros</t>
  </si>
  <si>
    <t>Seguro de bienes muebles</t>
  </si>
  <si>
    <t>Obras menores en edificaciones</t>
  </si>
  <si>
    <t>Servicios de pintura y derivados con fin de higiene y embellecimiento</t>
  </si>
  <si>
    <t>Reparaciones de obras menores</t>
  </si>
  <si>
    <t>Mant. y rep. De equipo de oficina y muebles</t>
  </si>
  <si>
    <t>Mantenimiento y reparación de equipos sanitarios y de laboratorio</t>
  </si>
  <si>
    <t>Otros Servicios No Personales</t>
  </si>
  <si>
    <t xml:space="preserve">Servicios sanitarios médicos y veterinarios </t>
  </si>
  <si>
    <t>Fumigación</t>
  </si>
  <si>
    <t>Insecticidas, Fumigantes y Otros</t>
  </si>
  <si>
    <t>Limpieza e higiene</t>
  </si>
  <si>
    <t>Eventos generales</t>
  </si>
  <si>
    <t>Organización de eventos y festividades</t>
  </si>
  <si>
    <t>Servicios jurídicos</t>
  </si>
  <si>
    <t>Gastos judiciales</t>
  </si>
  <si>
    <t>Servicios de capacitación</t>
  </si>
  <si>
    <t>Otros servicios técnicos profesionales</t>
  </si>
  <si>
    <t>Recolección de residuos sólidos</t>
  </si>
  <si>
    <t>Servicios de informática y sistemas computarizados</t>
  </si>
  <si>
    <t>Alimentos y Productos Agroforestales</t>
  </si>
  <si>
    <t>Alimentos y bebidas para personas</t>
  </si>
  <si>
    <t>Productos forestales</t>
  </si>
  <si>
    <t>Textiles y Vestuarios</t>
  </si>
  <si>
    <t>Hilados y telas</t>
  </si>
  <si>
    <t>Acabados textiles</t>
  </si>
  <si>
    <t>Prendas de vestir</t>
  </si>
  <si>
    <t>Papel de escritorio</t>
  </si>
  <si>
    <t>Productos de papel y cartón</t>
  </si>
  <si>
    <t>Productos de artes gráficas</t>
  </si>
  <si>
    <t>Productos medicinales para uso humano</t>
  </si>
  <si>
    <t>Artículos de cuero</t>
  </si>
  <si>
    <t>Libros, revistas y periódicos</t>
  </si>
  <si>
    <t>Llantas y neumáticos</t>
  </si>
  <si>
    <t>Artículos de caucho</t>
  </si>
  <si>
    <t>Artículos de plástico</t>
  </si>
  <si>
    <t>Metales y piedras preciosas</t>
  </si>
  <si>
    <t>Productos de cemento</t>
  </si>
  <si>
    <t>Productos de yeso</t>
  </si>
  <si>
    <t>Productos de vidrio</t>
  </si>
  <si>
    <t>Productos ferrosos</t>
  </si>
  <si>
    <t>Productos no ferrosos</t>
  </si>
  <si>
    <t>Herramientas menores</t>
  </si>
  <si>
    <t>Productos de hojalata</t>
  </si>
  <si>
    <t>Accesorios de metal</t>
  </si>
  <si>
    <t>Piedra, arcilla y arena</t>
  </si>
  <si>
    <t>Gas GLP</t>
  </si>
  <si>
    <t>Aceites y grasas</t>
  </si>
  <si>
    <t>Lubricantes</t>
  </si>
  <si>
    <t>Insecticidas, fumigantes y otros</t>
  </si>
  <si>
    <t>Pinturas, lacas, barnices, diluyentes y absorbentes para pinturas</t>
  </si>
  <si>
    <t>Material para limpieza</t>
  </si>
  <si>
    <t>Útiles de escritorio, oficina e informática </t>
  </si>
  <si>
    <t>Productos eléctricos y afines</t>
  </si>
  <si>
    <t>Productos y Utiles Varios  n.i.p</t>
  </si>
  <si>
    <t>Otros repuestos y accesorios menores</t>
  </si>
  <si>
    <t>Bonos para útiles diversos</t>
  </si>
  <si>
    <t>Minerales</t>
  </si>
  <si>
    <t>Útiles de cocina y comedor</t>
  </si>
  <si>
    <t>Otros</t>
  </si>
  <si>
    <t>Transferencias Corrientes</t>
  </si>
  <si>
    <t>Ayudas y donaciones ocacionales a hogares y personas</t>
  </si>
  <si>
    <t>Becas nacionales</t>
  </si>
  <si>
    <t>Becas extranjeras</t>
  </si>
  <si>
    <t>Gasto de depreciación</t>
  </si>
  <si>
    <t>Gasto de amortización</t>
  </si>
  <si>
    <t>Pérdida por retiro</t>
  </si>
  <si>
    <t>Comisiones y gastos bancarios</t>
  </si>
  <si>
    <t>Ingresos</t>
  </si>
  <si>
    <t>Inventario</t>
  </si>
  <si>
    <t>Anticipos financieros</t>
  </si>
  <si>
    <t>Inventario Medicamentos</t>
  </si>
  <si>
    <t>Retencion Seguridad Social</t>
  </si>
  <si>
    <t>Retenciones ISR 10%</t>
  </si>
  <si>
    <t>Retencion ISR 5%</t>
  </si>
  <si>
    <t xml:space="preserve">Retencion ITBIS </t>
  </si>
  <si>
    <t>Capital</t>
  </si>
  <si>
    <t xml:space="preserve">Viaticos Empleados </t>
  </si>
  <si>
    <t>Sueldos Por Pagar</t>
  </si>
  <si>
    <t>Estado de Rendimiento Financiero</t>
  </si>
  <si>
    <t>Resultado del período</t>
  </si>
  <si>
    <t>Monto</t>
  </si>
  <si>
    <t>Servicio  Regional de Salud</t>
  </si>
  <si>
    <t>Compensaciones Directas al Personal</t>
  </si>
  <si>
    <t>Jornales</t>
  </si>
  <si>
    <t>Honorarios</t>
  </si>
  <si>
    <t>Dietas y Gastos de Representacion</t>
  </si>
  <si>
    <t>Prestaciones y Bonificaciones</t>
  </si>
  <si>
    <t>Otros Servicios Personales</t>
  </si>
  <si>
    <t>Servicios de Comunicaciones</t>
  </si>
  <si>
    <t>Servicios Basicos</t>
  </si>
  <si>
    <t>Publicidad, Impresiones y Encuadernaciones</t>
  </si>
  <si>
    <t>Viaticos Dentro y Fuera del Pais</t>
  </si>
  <si>
    <t>Transporte y Almacenaje</t>
  </si>
  <si>
    <t>Alquileres</t>
  </si>
  <si>
    <t>Productos de Papel, Carton e Impresos</t>
  </si>
  <si>
    <t>Productos de Cuero, Caucho y Plastico</t>
  </si>
  <si>
    <t>Productos de Minerales Metalicos y no Metalicos</t>
  </si>
  <si>
    <t>Productos y Utiles Varios</t>
  </si>
  <si>
    <t>Perdidas en Rentas por Recaudar</t>
  </si>
  <si>
    <t>Perdidas en Cuentas Por Cobrar</t>
  </si>
  <si>
    <t>Intereses de la Deuda Interna</t>
  </si>
  <si>
    <t>Intereses de la Deuda Externa</t>
  </si>
  <si>
    <t>Comisiones de la Deuda Interna</t>
  </si>
  <si>
    <t>Prestaciones de la Seguridad Social</t>
  </si>
  <si>
    <t>Transferencias al Sector Privado</t>
  </si>
  <si>
    <t>Transferencias al Sector Publico</t>
  </si>
  <si>
    <t>Transferencias al Sector Externo</t>
  </si>
  <si>
    <t>Donaciones Dorrientes</t>
  </si>
  <si>
    <t>Donaciones a Gobiernos Exranjeros</t>
  </si>
  <si>
    <t>Total Gastos Generales</t>
  </si>
  <si>
    <t>Gastos de Consumo</t>
  </si>
  <si>
    <t>Bienes y Servicios</t>
  </si>
  <si>
    <t>Servicios no Personales</t>
  </si>
  <si>
    <t>Materiales y Suministros</t>
  </si>
  <si>
    <t>Direccion general de Contabilidad Gubernamental</t>
  </si>
  <si>
    <t>Plan de Cuentas General Para el Sector Publico</t>
  </si>
  <si>
    <t>Gastos por Cuentas Incobrables</t>
  </si>
  <si>
    <t>Gastos Financieros</t>
  </si>
  <si>
    <t>Perdida en Operaciones Financieras</t>
  </si>
  <si>
    <t>Transferencias y Donaciones Corrientes</t>
  </si>
  <si>
    <t>Servicio Nacional de Salud</t>
  </si>
  <si>
    <t>Tesoreria Nacional</t>
  </si>
  <si>
    <t># Cta.</t>
  </si>
  <si>
    <t>Total efectivo y equivalentes de efectivo</t>
  </si>
  <si>
    <t>Cuentas por Pagar Suplidores</t>
  </si>
  <si>
    <t>Infotep</t>
  </si>
  <si>
    <t>Comisiones de la Deuda Externa</t>
  </si>
  <si>
    <t>Diferencia para control debe ser cero</t>
  </si>
  <si>
    <t>Alquiler de equipo educacional</t>
  </si>
  <si>
    <t>Mantenimiento y reparación de obras civiles en instalaciones varias</t>
  </si>
  <si>
    <t>Instalaciones eléctricas</t>
  </si>
  <si>
    <t>Mantenimiento y reparación de equipo para computación</t>
  </si>
  <si>
    <t>Equipo de telecomunicaciones y señalamiento</t>
  </si>
  <si>
    <t>Productos de porcelana</t>
  </si>
  <si>
    <t>Utiles de cocina y comedor</t>
  </si>
  <si>
    <t xml:space="preserve">Transferencias corrientes </t>
  </si>
  <si>
    <t>Otros Gastos</t>
  </si>
  <si>
    <t>Balance</t>
  </si>
  <si>
    <t>Balanza de comprobación</t>
  </si>
  <si>
    <t>**</t>
  </si>
  <si>
    <t xml:space="preserve">Cuentas </t>
  </si>
  <si>
    <t>DB</t>
  </si>
  <si>
    <t>CR</t>
  </si>
  <si>
    <t>Efectivo y Banco</t>
  </si>
  <si>
    <t>Mobiliarios y equipos de oficina</t>
  </si>
  <si>
    <t>PASIVOS</t>
  </si>
  <si>
    <t>Retenciones y acumulaciones por pagar</t>
  </si>
  <si>
    <t>Resultado acumulado</t>
  </si>
  <si>
    <t>Ajustes</t>
  </si>
  <si>
    <t>SOBRESUELDOS</t>
  </si>
  <si>
    <t>CONTRIBUCIONES A LA SEGURIDAD SOCIAL Y RIESGO LABORAL</t>
  </si>
  <si>
    <t>SERVICIOS NO PERSONALES</t>
  </si>
  <si>
    <t>SERVICIOS BÁSICOS</t>
  </si>
  <si>
    <t>PUBLICIDAD, IMPRESIÓN Y ENCUADERNACIÓN</t>
  </si>
  <si>
    <t>VIÁTICOS</t>
  </si>
  <si>
    <t>TRANSPORTE Y ALMACENAJES</t>
  </si>
  <si>
    <t>ALQUILERES Y RENTA</t>
  </si>
  <si>
    <t>2.2.5.4.01</t>
  </si>
  <si>
    <t>SEGUROS</t>
  </si>
  <si>
    <t>2.2.6.3.01</t>
  </si>
  <si>
    <t>Seguro de personas</t>
  </si>
  <si>
    <t>CONSERV., REPS. MENORES E INSTALACIONES TEMP.</t>
  </si>
  <si>
    <t>2.2.7.1.07</t>
  </si>
  <si>
    <t>2.2.7.2.05</t>
  </si>
  <si>
    <t xml:space="preserve">OTROS SERVICIOS NO PERSONALES </t>
  </si>
  <si>
    <t>2.2.8.3.01</t>
  </si>
  <si>
    <t>Activos prepagados</t>
  </si>
  <si>
    <t>MATERIALES Y SUMINISTROS</t>
  </si>
  <si>
    <t>ALIMENTOS Y PRODUCTOS AGROFORESTALES</t>
  </si>
  <si>
    <t>2.3.1.3.03</t>
  </si>
  <si>
    <t>TEXTILES Y VESTUARIOS</t>
  </si>
  <si>
    <t>2.3.2.1.01</t>
  </si>
  <si>
    <t>PRODUCTOS DE PAPEL, CARTÓN E IMPRESO</t>
  </si>
  <si>
    <t>PRODUCTOS DE CUERO, CAUCHO Y PLÁSTICOS</t>
  </si>
  <si>
    <t>2.3.5.4.01</t>
  </si>
  <si>
    <t>2.3.5.5.01</t>
  </si>
  <si>
    <t>PRODUCTOS DE MINERALES, METÁLICOS Y NO METÁLICOS</t>
  </si>
  <si>
    <t>2.3.6.1.01</t>
  </si>
  <si>
    <t>2.3.6.1.04</t>
  </si>
  <si>
    <t>2.3.6.2.01</t>
  </si>
  <si>
    <t>2.3.6.3.01</t>
  </si>
  <si>
    <t>2.3.6.3.02</t>
  </si>
  <si>
    <t>2.3.6.3.06</t>
  </si>
  <si>
    <t>COMBUSTIBLES, LUBRICANTES, PRODUCTOS QUÍMICOS Y CONEXOS</t>
  </si>
  <si>
    <t>PRODUCTOS Y ÚTILES VARIOS</t>
  </si>
  <si>
    <t>Útiles menores médico quirurgicos</t>
  </si>
  <si>
    <t>TRANSFERENCIAS CORRIENTES</t>
  </si>
  <si>
    <t>Retencion de Supervision de Obras</t>
  </si>
  <si>
    <t>Retencion ley 6-86 Pensiones</t>
  </si>
  <si>
    <t>Cuentas por pagar a corto plazo</t>
  </si>
  <si>
    <t xml:space="preserve">Cuentas por pagar a largo plazo </t>
  </si>
  <si>
    <t xml:space="preserve">Beneficios a empleados a corto plazo </t>
  </si>
  <si>
    <t>Ingresos (Nota 17)</t>
  </si>
  <si>
    <t>Gastos (Notas 18, 19, 20, 21 y 22)</t>
  </si>
  <si>
    <t>Cuentas Por Cobrar  Colaboradores</t>
  </si>
  <si>
    <t>Total Cuentas Por Pagar a Largo Plazo</t>
  </si>
  <si>
    <t>Total Cuentas Por Pagar a Corto Plazo</t>
  </si>
  <si>
    <t xml:space="preserve">Total Retenciones y Acumulaciones </t>
  </si>
  <si>
    <t>Total Beneficios a Empleados por Pagar a Corto Plazo</t>
  </si>
  <si>
    <t>Total Patrimonio Neto</t>
  </si>
  <si>
    <t>Total balance cuentas  bancarias del Reservas</t>
  </si>
  <si>
    <t>Sub- Cuenta Disponibilidad Direccion Central Servicio Nacional de Salud</t>
  </si>
  <si>
    <t>Inventario Insumos laboratorios</t>
  </si>
  <si>
    <t>Inventario Insumos odontologicos</t>
  </si>
  <si>
    <t>Otras retenciones</t>
  </si>
  <si>
    <t>Cta Seguridad Social</t>
  </si>
  <si>
    <t>Cta Operativa</t>
  </si>
  <si>
    <t>Ayudas y Donaciones</t>
  </si>
  <si>
    <t>Sede Central</t>
  </si>
  <si>
    <t>Transf P/Disminucion Deuda Publica y Otras</t>
  </si>
  <si>
    <t>Productos químicos de lab y de uso personal</t>
  </si>
  <si>
    <t>Utiles menores méd quirurgicos y de laboratorio</t>
  </si>
  <si>
    <t>Transferencias corrientes a asoc sin fines de lucro</t>
  </si>
  <si>
    <t>Mant. y rep. equipo transporte, tracción y elevación</t>
  </si>
  <si>
    <t>Contribuciones al seguro de pensiones</t>
  </si>
  <si>
    <t>Contribuciones al seguro de Riesgo Laboral</t>
  </si>
  <si>
    <t>Mant y rep equipos computacion</t>
  </si>
  <si>
    <t>Mant y rep equipo transporte</t>
  </si>
  <si>
    <t>Serv tecnicos profesionales</t>
  </si>
  <si>
    <t>Impuestos</t>
  </si>
  <si>
    <t>Servicios de alimentacion</t>
  </si>
  <si>
    <t>Instrumental medico y laboratorio</t>
  </si>
  <si>
    <t>DETALLES</t>
  </si>
  <si>
    <t>MONTO</t>
  </si>
  <si>
    <t>Servicios alimentacion</t>
  </si>
  <si>
    <t>Prod de madera y corcho</t>
  </si>
  <si>
    <t>Productos de caucho</t>
  </si>
  <si>
    <t>Articulos de plastico</t>
  </si>
  <si>
    <t>Productos minerales, metalicos</t>
  </si>
  <si>
    <t>Combustibles y lubricantes</t>
  </si>
  <si>
    <t>Pinturas, lacas y barnices</t>
  </si>
  <si>
    <t>Conservacion, Reparac Menores y Construcciones Temporales</t>
  </si>
  <si>
    <t>Patrimonio</t>
  </si>
  <si>
    <t>Valores en RD$</t>
  </si>
  <si>
    <t>Retencion IR-3</t>
  </si>
  <si>
    <t>Seguros vehiculos</t>
  </si>
  <si>
    <t xml:space="preserve">Cuentas por cobrar </t>
  </si>
  <si>
    <t>Pagos</t>
  </si>
  <si>
    <t xml:space="preserve">Fondo Operativo </t>
  </si>
  <si>
    <t>mayo</t>
  </si>
  <si>
    <t>Equipos odontologicos</t>
  </si>
  <si>
    <t>Equipos medicos</t>
  </si>
  <si>
    <t>Equipos informaticos</t>
  </si>
  <si>
    <t>Textiles</t>
  </si>
  <si>
    <t>Ferreteria/Refrigeracion</t>
  </si>
  <si>
    <t>Material gastable de oficina, impresos, toner</t>
  </si>
  <si>
    <t>junio</t>
  </si>
  <si>
    <t>Retenciones anteriores</t>
  </si>
  <si>
    <t>Sueldos Personal Seguridad</t>
  </si>
  <si>
    <t>Compensacion servicios seguridad</t>
  </si>
  <si>
    <t>Compensacion por resultados</t>
  </si>
  <si>
    <t>Contribuciones al Seguro de salud</t>
  </si>
  <si>
    <t>Alimentos y bebidas p/personas</t>
  </si>
  <si>
    <t>Bienes muebles e inmuebles</t>
  </si>
  <si>
    <t>211201</t>
  </si>
  <si>
    <t>211401</t>
  </si>
  <si>
    <t>211105</t>
  </si>
  <si>
    <t>212205</t>
  </si>
  <si>
    <t>212206</t>
  </si>
  <si>
    <t>212207</t>
  </si>
  <si>
    <t>215101</t>
  </si>
  <si>
    <t>215201</t>
  </si>
  <si>
    <t>215301</t>
  </si>
  <si>
    <t>214101</t>
  </si>
  <si>
    <t>Bonificaciones</t>
  </si>
  <si>
    <t>221201</t>
  </si>
  <si>
    <t>221301</t>
  </si>
  <si>
    <t>221501</t>
  </si>
  <si>
    <t>221601</t>
  </si>
  <si>
    <t>221701</t>
  </si>
  <si>
    <t>222101</t>
  </si>
  <si>
    <t>222201</t>
  </si>
  <si>
    <t>223101</t>
  </si>
  <si>
    <t>224101</t>
  </si>
  <si>
    <t>224401</t>
  </si>
  <si>
    <t>224201</t>
  </si>
  <si>
    <t>225101</t>
  </si>
  <si>
    <t>225801</t>
  </si>
  <si>
    <t>225301</t>
  </si>
  <si>
    <t>226201</t>
  </si>
  <si>
    <t>Seguros de bienes</t>
  </si>
  <si>
    <t>227101</t>
  </si>
  <si>
    <t>227202</t>
  </si>
  <si>
    <t>227206</t>
  </si>
  <si>
    <t>227204</t>
  </si>
  <si>
    <t>Mant y reparac eq oficina y muebles</t>
  </si>
  <si>
    <t>227205</t>
  </si>
  <si>
    <t>228201</t>
  </si>
  <si>
    <t>228501</t>
  </si>
  <si>
    <t>228702</t>
  </si>
  <si>
    <t>228706</t>
  </si>
  <si>
    <t>228801</t>
  </si>
  <si>
    <t>julio</t>
  </si>
  <si>
    <t>Equipo medico y de laboratorio</t>
  </si>
  <si>
    <t>Equipo medico y de laboratori</t>
  </si>
  <si>
    <t>Instrumental medico y de laboratorio</t>
  </si>
  <si>
    <t>agosto</t>
  </si>
  <si>
    <t>Cuentas por Pagar Alquileres</t>
  </si>
  <si>
    <t>Sueldos personal contratado</t>
  </si>
  <si>
    <t>Servicios juridicos</t>
  </si>
  <si>
    <t>septbre</t>
  </si>
  <si>
    <t>Hogar/Higiene</t>
  </si>
  <si>
    <t>Componentes vehiculos</t>
  </si>
  <si>
    <t>Combustibles, Lubricantes, Productos quimicos y Conexos</t>
  </si>
  <si>
    <t>Productos electricos</t>
  </si>
  <si>
    <t>Incentivos Senasa *</t>
  </si>
  <si>
    <t>Impuestos </t>
  </si>
  <si>
    <t xml:space="preserve">Nota No. 1: Efectivo Caja y Bancos </t>
  </si>
  <si>
    <t>Nota No. 2: Cuentas Por Cobrar</t>
  </si>
  <si>
    <t>Nota No. 3:  Inventarios</t>
  </si>
  <si>
    <t>Nota No. 4: Pagos anticipados</t>
  </si>
  <si>
    <t>Nota No. 5: Mobiliarios y Equipos Transporte</t>
  </si>
  <si>
    <t>Efectivo y equivalentes de efectivo (Nota 1)</t>
  </si>
  <si>
    <t>Cuenta por cobrar  (Notas 2)</t>
  </si>
  <si>
    <t>Inventarios (Nota 3)</t>
  </si>
  <si>
    <t>Cuentas por cobrar a largo plazo (Nota 5)</t>
  </si>
  <si>
    <t>terreno</t>
  </si>
  <si>
    <t>XXX</t>
  </si>
  <si>
    <t>XXXX</t>
  </si>
  <si>
    <t xml:space="preserve">Cuentas por Cobrar Senasa </t>
  </si>
  <si>
    <t xml:space="preserve">Cuentas por Cobrar Ventas de Servicios </t>
  </si>
  <si>
    <t>HSVP</t>
  </si>
  <si>
    <t>Mobiliarios y equipos neto (Nota 6)</t>
  </si>
  <si>
    <t>Equipo de Transporte (Nota 7)</t>
  </si>
  <si>
    <t>Terrenos (Nota 8)</t>
  </si>
  <si>
    <t>Cuentas por pagar suplidores  (Nota 9 )</t>
  </si>
  <si>
    <t>Retenciones y acumulaciones por pagar (Nota 10)</t>
  </si>
  <si>
    <t>Beneficios acomulados por pagar a empleados  (Nota 11)</t>
  </si>
  <si>
    <t>Cuentas por pagar a largo plazo (Nota 12)</t>
  </si>
  <si>
    <t>Nota No. 9: Cuentas por Pagar a Corto Plazo</t>
  </si>
  <si>
    <t>Nota No.10:  Retenciones y Acumulaciones</t>
  </si>
  <si>
    <t>Nota No. 11: Beneficios a Empleados por Pagar a Corto Plazo</t>
  </si>
  <si>
    <t>Nota No.12: Cuentas por Pagar Largo Plazo</t>
  </si>
  <si>
    <t>Activos Netos/Patrimonio (Nota 13)</t>
  </si>
  <si>
    <t xml:space="preserve">  </t>
  </si>
  <si>
    <t xml:space="preserve">Nota No.13: Patrimonio </t>
  </si>
  <si>
    <t>ESTADO DE RESULTADO</t>
  </si>
  <si>
    <t>Muestra si ha habido beneficios o pérdidas.</t>
  </si>
  <si>
    <t>SE DETERMINA DE LA SIGUIENTE MANERA</t>
  </si>
  <si>
    <t>Total de Ingresos</t>
  </si>
  <si>
    <t>menos</t>
  </si>
  <si>
    <t>total de Gastos</t>
  </si>
  <si>
    <t>igual</t>
  </si>
  <si>
    <r>
      <t>INVENTARIOS:</t>
    </r>
    <r>
      <rPr>
        <sz val="11"/>
        <color theme="1"/>
        <rFont val="Calibri"/>
        <family val="2"/>
        <scheme val="minor"/>
      </rPr>
      <t xml:space="preserve"> Es el conjunto de bienes en existencia destinado a realizar una operación, debe aparecer contablemente en los activos (como activos circulantes o corrientes).</t>
    </r>
  </si>
  <si>
    <t>SE DIVIDEN EN:</t>
  </si>
  <si>
    <t>Ejemplo:</t>
  </si>
  <si>
    <t>Pagos de seguros</t>
  </si>
  <si>
    <t>Pagos de alquileres por adelantado</t>
  </si>
  <si>
    <t>Fianzas</t>
  </si>
  <si>
    <t>Etc.</t>
  </si>
  <si>
    <t>enero</t>
  </si>
  <si>
    <t>febrero</t>
  </si>
  <si>
    <t>marzo</t>
  </si>
  <si>
    <t>abril</t>
  </si>
  <si>
    <t xml:space="preserve">octubre </t>
  </si>
  <si>
    <t xml:space="preserve">noviembre </t>
  </si>
  <si>
    <t>diciembre</t>
  </si>
  <si>
    <t>EJEMPLO</t>
  </si>
  <si>
    <t>RETENCIONES Y ACOMULACIONES:</t>
  </si>
  <si>
    <t>Son deducciones efectuadas por agente de retención a los pagos de salarios y otros ingresos en una entidad determinada por leyes, reglamentos y normas tributaria.</t>
  </si>
  <si>
    <t>ACOMULACIONES:</t>
  </si>
  <si>
    <t>Son todas aquellas obligaciones de la entidad que no se han pagado en la fecha establecida</t>
  </si>
  <si>
    <t>BENEFICIOS A EMPLEADOS POR PAGAR A CORTO PLAZO:</t>
  </si>
  <si>
    <t>Son las diferentes indemnizaciones adquirida por los empleados y que deben ser liquidadas en el término de 12 meses.</t>
  </si>
  <si>
    <t>Sueldos</t>
  </si>
  <si>
    <t>Viáticos</t>
  </si>
  <si>
    <t>Incentivos</t>
  </si>
  <si>
    <r>
      <t xml:space="preserve">LARGO PLAZO: </t>
    </r>
    <r>
      <rPr>
        <sz val="18"/>
        <color theme="1"/>
        <rFont val="Calibri"/>
        <family val="2"/>
        <scheme val="minor"/>
      </rPr>
      <t>son aquellas deudas que su pago  se realizara de manera posterior a un año.</t>
    </r>
  </si>
  <si>
    <t>PATRIMONIO</t>
  </si>
  <si>
    <t>Es el conjunto de bienes y derechos, cargas y obligaciones que pertenecen a una persona física o jurídica.</t>
  </si>
  <si>
    <t>INGRESOS</t>
  </si>
  <si>
    <t>Son cantidades monetarias que recibe una empresa por la venta de bienes o servicios.</t>
  </si>
  <si>
    <t>Pueden ser:</t>
  </si>
  <si>
    <t>Fijos y variables.</t>
  </si>
  <si>
    <t>GASTOS</t>
  </si>
  <si>
    <t>Son todos los egresos o salida de dinero que hace una persona o empresa para acreditarse derecho sobre  bienes y servicios recibidos.</t>
  </si>
  <si>
    <t>Siempre implicara el desembolso de una empresa o persona física.</t>
  </si>
  <si>
    <r>
      <t>CUENTA POR COBRAR:</t>
    </r>
    <r>
      <rPr>
        <sz val="14"/>
        <color theme="1"/>
        <rFont val="Calibri"/>
        <family val="2"/>
        <scheme val="minor"/>
      </rPr>
      <t xml:space="preserve"> Son derechos de cobros que posee una entidad sobre tercero hasta una fecha determinada, forma parte de los activos más importante, ya que es el activo más liquido después del efectivo.</t>
    </r>
  </si>
  <si>
    <r>
      <t>CUENTAS POR PAGAR:</t>
    </r>
    <r>
      <rPr>
        <sz val="14"/>
        <color theme="1"/>
        <rFont val="Calibri"/>
        <family val="2"/>
        <scheme val="minor"/>
      </rPr>
      <t xml:space="preserve"> Son todas aquellas deudas que una entidad contrae con los diferentes proveedores, producto  de haber adquirido bienes y servicios.</t>
    </r>
  </si>
  <si>
    <r>
      <t>CORTO PLAZO:</t>
    </r>
    <r>
      <rPr>
        <sz val="14"/>
        <color theme="1"/>
        <rFont val="Calibri"/>
        <family val="2"/>
        <scheme val="minor"/>
      </rPr>
      <t xml:space="preserve"> Son aquellas deudas que deberán pagarse en un plazo de un año o menos.</t>
    </r>
  </si>
  <si>
    <r>
      <t xml:space="preserve">LARGO PLAZO: </t>
    </r>
    <r>
      <rPr>
        <sz val="14"/>
        <color theme="1"/>
        <rFont val="Calibri"/>
        <family val="2"/>
        <scheme val="minor"/>
      </rPr>
      <t>Es la que su plazo se realizara de manera posterior a un año.</t>
    </r>
  </si>
  <si>
    <r>
      <t>PAGOS ANTICIPADOS:</t>
    </r>
    <r>
      <rPr>
        <sz val="12"/>
        <color theme="1"/>
        <rFont val="Calibri"/>
        <family val="2"/>
        <scheme val="minor"/>
      </rPr>
      <t xml:space="preserve"> Son aquellos pagos que se contabiliza en el ejercicio pero que realmente pertenecen a otro posterior.</t>
    </r>
  </si>
  <si>
    <r>
      <rPr>
        <b/>
        <sz val="18"/>
        <color theme="1"/>
        <rFont val="Calibri"/>
        <family val="2"/>
        <scheme val="minor"/>
      </rPr>
      <t xml:space="preserve">El GASTO </t>
    </r>
    <r>
      <rPr>
        <sz val="18"/>
        <color theme="1"/>
        <rFont val="Calibri"/>
        <family val="2"/>
        <scheme val="minor"/>
      </rPr>
      <t>es una partida que disminuye el beneficio de la empresa o que aumenta la deuda o pérdida.</t>
    </r>
  </si>
  <si>
    <t xml:space="preserve">FORMATO ESTADOS FINANCIEROS </t>
  </si>
  <si>
    <t>ESTADOS FINANCIEROS</t>
  </si>
  <si>
    <r>
      <t>INFORMES O ESTADOS CONTABLES:</t>
    </r>
    <r>
      <rPr>
        <sz val="11"/>
        <color theme="1"/>
        <rFont val="Calibri"/>
        <family val="2"/>
        <scheme val="minor"/>
      </rPr>
      <t xml:space="preserve"> Son el reflejo de la contabilidad de una empresa y muestran la estructura económica de la misma. En los Estados Financieros se plasman las actividades económicas que se realizan en la empresa durante un determinado tiempo.</t>
    </r>
  </si>
  <si>
    <r>
      <t>ESTAN COMPUESTOS POR</t>
    </r>
    <r>
      <rPr>
        <sz val="11"/>
        <color theme="1"/>
        <rFont val="Calibri"/>
        <family val="2"/>
        <scheme val="minor"/>
      </rPr>
      <t>:</t>
    </r>
  </si>
  <si>
    <t>-Activos</t>
  </si>
  <si>
    <t>-Pasivos</t>
  </si>
  <si>
    <t>-Capital</t>
  </si>
  <si>
    <r>
      <t>ACTIVOS</t>
    </r>
    <r>
      <rPr>
        <sz val="11"/>
        <color theme="1"/>
        <rFont val="Calibri"/>
        <family val="2"/>
        <scheme val="minor"/>
      </rPr>
      <t xml:space="preserve">: Son todos las propiedades que posee una empresa.                                                                       </t>
    </r>
  </si>
  <si>
    <r>
      <t>PASIVOS:</t>
    </r>
    <r>
      <rPr>
        <sz val="11"/>
        <color theme="1"/>
        <rFont val="Calibri"/>
        <family val="2"/>
        <scheme val="minor"/>
      </rPr>
      <t xml:space="preserve"> Deudas y compromisos que posee la empresa.                                                                               </t>
    </r>
  </si>
  <si>
    <r>
      <t>CAPITAL O PATRIMONIO:</t>
    </r>
    <r>
      <rPr>
        <sz val="11"/>
        <color theme="1"/>
        <rFont val="Calibri"/>
        <family val="2"/>
        <scheme val="minor"/>
      </rPr>
      <t xml:space="preserve"> Aportaciones realizadas y beneficios que ha generado la empresa.</t>
    </r>
  </si>
  <si>
    <r>
      <t>EFECTIVO:</t>
    </r>
    <r>
      <rPr>
        <sz val="14"/>
        <color theme="1"/>
        <rFont val="Calibri"/>
        <family val="2"/>
        <scheme val="minor"/>
      </rPr>
      <t xml:space="preserve"> Es un elemento de balance y forma parte del activo (circulante o corriente).</t>
    </r>
  </si>
  <si>
    <r>
      <t>MOBILIARIOS Y EQUIPOS</t>
    </r>
    <r>
      <rPr>
        <sz val="12"/>
        <color theme="1"/>
        <rFont val="Calibri"/>
        <family val="2"/>
        <scheme val="minor"/>
      </rPr>
      <t>: Son todos los muebles y enseres que posee una entidad para que el espacio de trabajo sea  funcional.</t>
    </r>
  </si>
  <si>
    <t>Cta Fondo Reponible</t>
  </si>
  <si>
    <t>Cta Venta de Servicio</t>
  </si>
  <si>
    <t xml:space="preserve">Incentivos odontologia </t>
  </si>
  <si>
    <t>Cuentas por Pagar  Largo Plazo</t>
  </si>
  <si>
    <t xml:space="preserve">Otros </t>
  </si>
  <si>
    <t xml:space="preserve">Despensa </t>
  </si>
  <si>
    <t xml:space="preserve">Utiles Medicos Quirurgicos </t>
  </si>
  <si>
    <t xml:space="preserve">Contable </t>
  </si>
  <si>
    <t>HOSPITAL DR. ALBERTO GAUTREAUX</t>
  </si>
  <si>
    <t xml:space="preserve">             Estados Financieros del SRS</t>
  </si>
  <si>
    <t>LIC.HECTOR CALCAÑO</t>
  </si>
  <si>
    <t>VENTA DE SERVICIOS</t>
  </si>
  <si>
    <t>FONDO OPERATIVO</t>
  </si>
  <si>
    <t>Pagos anticipos financieros (Nota 4)</t>
  </si>
  <si>
    <t>Pago anticipos financieros</t>
  </si>
  <si>
    <t>Reactivos de laboratorio</t>
  </si>
  <si>
    <t>Productos Quimicos de Uso Personal</t>
  </si>
  <si>
    <t>Utiles de Oficina</t>
  </si>
  <si>
    <t xml:space="preserve">                                        ELABORACION Y ANALISIS DE LOS ESTAS FINANCIEROS DEL CEAS</t>
  </si>
  <si>
    <t>Mant y rep equipos electricos</t>
  </si>
  <si>
    <t>Mantenim y reparación equipos especiales</t>
  </si>
  <si>
    <t>NOTAS DE REFERNCIA:</t>
  </si>
  <si>
    <t>Deposito de odontologia</t>
  </si>
  <si>
    <t>Intalaciones Electricas</t>
  </si>
  <si>
    <t>El Estado financiero del mes de junio 2022</t>
  </si>
  <si>
    <t xml:space="preserve">Presenta un balace positivo de $232,123.29 y </t>
  </si>
  <si>
    <t>podemos notar la dismininucion de la deudas.</t>
  </si>
  <si>
    <t>Mantenimiento y reparación e instalaciones electricas</t>
  </si>
  <si>
    <t>Materiales de Limpieza</t>
  </si>
  <si>
    <t>Deposito cuota odontologia</t>
  </si>
  <si>
    <t>deposito cuota odontologia</t>
  </si>
  <si>
    <t>Pinturas Lacas y Otros</t>
  </si>
  <si>
    <t>Productos de Cemento y Porcelanato</t>
  </si>
  <si>
    <t>Mant y rep especiales</t>
  </si>
  <si>
    <t>Utencilios de Cocina</t>
  </si>
  <si>
    <t>Productos de Artes Graficos</t>
  </si>
  <si>
    <t>Mant. y reparación de equipos sanitarios y de laboratorio</t>
  </si>
  <si>
    <t>Servicios especiales de mantenimiento y reparación</t>
  </si>
  <si>
    <t>Festividades</t>
  </si>
  <si>
    <t>Hilados y telas y Acabados textiles</t>
  </si>
  <si>
    <t>Transferencia del servicio nacional de salud</t>
  </si>
  <si>
    <t>Transferencia del Servicio Nacional de Salud</t>
  </si>
  <si>
    <t>227102</t>
  </si>
  <si>
    <t>Serv. Especiales de Mantenimiento y Reparacion</t>
  </si>
  <si>
    <t>Productos Electricos y Afines</t>
  </si>
  <si>
    <t>Nota No.17: Ingresos</t>
  </si>
  <si>
    <t>Notas No.18 Gastos Generales</t>
  </si>
  <si>
    <t>Articulos Electricos</t>
  </si>
  <si>
    <t>AL 29 DE FEBRERO 2024</t>
  </si>
  <si>
    <t>HOSPITAL MUNICIPAL DR. ALBERTO GAUTREAUX</t>
  </si>
  <si>
    <t>Sistemas de Climatizacion</t>
  </si>
  <si>
    <t>Otros Repuestos</t>
  </si>
  <si>
    <t>CODIGO 3.1.1.2.08</t>
  </si>
  <si>
    <t>Deposito Extranjero</t>
  </si>
  <si>
    <t>Deposito cuota extranjeros</t>
  </si>
  <si>
    <t>Al  31 DE OCTUBRE DEL 2025</t>
  </si>
  <si>
    <t>Del ejercicio terminado al 31 de octubre del 2025</t>
  </si>
  <si>
    <t>Del ejercicio terminado al 31 de octubre 2025</t>
  </si>
</sst>
</file>

<file path=xl/styles.xml><?xml version="1.0" encoding="utf-8"?>
<styleSheet xmlns="http://schemas.openxmlformats.org/spreadsheetml/2006/main" xmlns:mc="http://schemas.openxmlformats.org/markup-compatibility/2006" xmlns:x14ac="http://schemas.microsoft.com/office/spreadsheetml/2009/9/ac" mc:Ignorable="x14ac">
  <numFmts count="10">
    <numFmt numFmtId="41" formatCode="_(* #,##0_);_(* \(#,##0\);_(* &quot;-&quot;_);_(@_)"/>
    <numFmt numFmtId="43" formatCode="_(* #,##0.00_);_(* \(#,##0.00\);_(* &quot;-&quot;??_);_(@_)"/>
    <numFmt numFmtId="164" formatCode="_-* #,##0.00_-;\-* #,##0.00_-;_-* &quot;-&quot;??_-;_-@_-"/>
    <numFmt numFmtId="165" formatCode="_(&quot;RD$&quot;* #,##0.00_);_(&quot;RD$&quot;* \(#,##0.00\);_(&quot;RD$&quot;* &quot;-&quot;??_);_(@_)"/>
    <numFmt numFmtId="166" formatCode="_-* #,##0.00\ _P_t_s_-;\-* #,##0.00\ _P_t_s_-;_-* &quot;-&quot;??\ _P_t_s_-;_-@_-"/>
    <numFmt numFmtId="167" formatCode="#,##0.0000000"/>
    <numFmt numFmtId="168" formatCode="#,##0.0"/>
    <numFmt numFmtId="169" formatCode="_(* #,##0.00_);_(* \(#,##0.00\);_(* &quot;-&quot;_);_(@_)"/>
    <numFmt numFmtId="170" formatCode="#,##0.00;[Red]#,##0.00"/>
    <numFmt numFmtId="171" formatCode="#,##0;[Red]#,##0"/>
  </numFmts>
  <fonts count="79">
    <font>
      <sz val="11"/>
      <color theme="1"/>
      <name val="Calibri"/>
      <family val="2"/>
      <scheme val="minor"/>
    </font>
    <font>
      <b/>
      <sz val="12"/>
      <color theme="1"/>
      <name val="Times New Roman"/>
      <family val="1"/>
    </font>
    <font>
      <sz val="11"/>
      <color theme="1"/>
      <name val="Times New Roman"/>
      <family val="1"/>
    </font>
    <font>
      <b/>
      <sz val="11"/>
      <color theme="1"/>
      <name val="Times New Roman"/>
      <family val="1"/>
    </font>
    <font>
      <sz val="11"/>
      <color theme="1"/>
      <name val="Calibri"/>
      <family val="2"/>
      <scheme val="minor"/>
    </font>
    <font>
      <b/>
      <u/>
      <sz val="11"/>
      <color theme="1"/>
      <name val="Times New Roman"/>
      <family val="1"/>
    </font>
    <font>
      <sz val="10"/>
      <name val="Arial"/>
      <family val="2"/>
    </font>
    <font>
      <sz val="11"/>
      <color rgb="FF000000"/>
      <name val="Calibri"/>
      <family val="2"/>
      <scheme val="minor"/>
    </font>
    <font>
      <sz val="10"/>
      <name val="Arial"/>
      <family val="2"/>
    </font>
    <font>
      <b/>
      <sz val="11"/>
      <color theme="1"/>
      <name val="Calibri"/>
      <family val="2"/>
      <scheme val="minor"/>
    </font>
    <font>
      <sz val="12"/>
      <color theme="1"/>
      <name val="Calibri"/>
      <family val="2"/>
      <scheme val="minor"/>
    </font>
    <font>
      <b/>
      <sz val="10"/>
      <name val="Times New Roman"/>
      <family val="1"/>
    </font>
    <font>
      <sz val="10"/>
      <color theme="1"/>
      <name val="Times New Roman"/>
      <family val="1"/>
    </font>
    <font>
      <sz val="12"/>
      <name val="Times New Roman"/>
      <family val="1"/>
    </font>
    <font>
      <sz val="12"/>
      <color theme="1"/>
      <name val="Times New Roman"/>
      <family val="1"/>
    </font>
    <font>
      <sz val="12"/>
      <color rgb="FF000000"/>
      <name val="Times New Roman"/>
      <family val="1"/>
    </font>
    <font>
      <b/>
      <sz val="12"/>
      <name val="Times New Roman"/>
      <family val="1"/>
    </font>
    <font>
      <sz val="11"/>
      <name val="Times New Roman"/>
      <family val="1"/>
    </font>
    <font>
      <b/>
      <sz val="14"/>
      <color theme="1"/>
      <name val="Times New Roman"/>
      <family val="1"/>
    </font>
    <font>
      <sz val="8"/>
      <color indexed="8"/>
      <name val="Times New Roman"/>
      <family val="1"/>
    </font>
    <font>
      <b/>
      <sz val="12"/>
      <color theme="1"/>
      <name val="Calibri"/>
      <family val="2"/>
      <scheme val="minor"/>
    </font>
    <font>
      <sz val="11"/>
      <color theme="0"/>
      <name val="Times New Roman"/>
      <family val="1"/>
    </font>
    <font>
      <sz val="9"/>
      <color theme="1"/>
      <name val="Times New Roman"/>
      <family val="1"/>
    </font>
    <font>
      <sz val="9"/>
      <color theme="0"/>
      <name val="Times New Roman"/>
      <family val="1"/>
    </font>
    <font>
      <b/>
      <sz val="9"/>
      <color theme="1"/>
      <name val="Times New Roman"/>
      <family val="1"/>
    </font>
    <font>
      <sz val="8"/>
      <name val="Times New Roman"/>
      <family val="1"/>
    </font>
    <font>
      <b/>
      <sz val="12"/>
      <color theme="0"/>
      <name val="Times New Roman"/>
      <family val="1"/>
    </font>
    <font>
      <b/>
      <u val="singleAccounting"/>
      <sz val="12"/>
      <color theme="1"/>
      <name val="Times New Roman"/>
      <family val="1"/>
    </font>
    <font>
      <sz val="10"/>
      <color theme="1"/>
      <name val="Calibri"/>
      <family val="2"/>
      <scheme val="minor"/>
    </font>
    <font>
      <b/>
      <sz val="14"/>
      <name val="Times New Roman"/>
      <family val="1"/>
    </font>
    <font>
      <sz val="11"/>
      <name val="Calibri"/>
      <family val="2"/>
      <scheme val="minor"/>
    </font>
    <font>
      <b/>
      <sz val="10"/>
      <color theme="1"/>
      <name val="Times New Roman"/>
      <family val="1"/>
    </font>
    <font>
      <sz val="9"/>
      <name val="Arial"/>
      <family val="2"/>
    </font>
    <font>
      <sz val="10"/>
      <color rgb="FF000000"/>
      <name val="Arial"/>
      <family val="2"/>
    </font>
    <font>
      <sz val="10"/>
      <color theme="1"/>
      <name val="Arial"/>
      <family val="2"/>
    </font>
    <font>
      <sz val="10"/>
      <color rgb="FF000000"/>
      <name val="Calibri"/>
      <family val="2"/>
    </font>
    <font>
      <sz val="9"/>
      <color theme="1" tint="0.249977111117893"/>
      <name val="Arial"/>
      <family val="2"/>
    </font>
    <font>
      <sz val="8"/>
      <color theme="1"/>
      <name val="Arial"/>
      <family val="2"/>
    </font>
    <font>
      <sz val="9"/>
      <color theme="1"/>
      <name val="Calibri"/>
      <family val="2"/>
      <scheme val="minor"/>
    </font>
    <font>
      <sz val="9"/>
      <color theme="1"/>
      <name val="Arial"/>
      <family val="2"/>
    </font>
    <font>
      <sz val="11"/>
      <color theme="4"/>
      <name val="Times New Roman"/>
      <family val="1"/>
    </font>
    <font>
      <sz val="12"/>
      <color theme="4"/>
      <name val="Calibri"/>
      <family val="2"/>
      <scheme val="minor"/>
    </font>
    <font>
      <sz val="9"/>
      <color theme="4"/>
      <name val="Times New Roman"/>
      <family val="1"/>
    </font>
    <font>
      <b/>
      <sz val="11"/>
      <name val="Times New Roman"/>
      <family val="1"/>
    </font>
    <font>
      <b/>
      <sz val="11"/>
      <color theme="4" tint="-0.249977111117893"/>
      <name val="Times New Roman"/>
      <family val="1"/>
    </font>
    <font>
      <b/>
      <sz val="8"/>
      <color theme="1"/>
      <name val="Times New Roman"/>
      <family val="1"/>
    </font>
    <font>
      <sz val="8"/>
      <color theme="1"/>
      <name val="Times New Roman"/>
      <family val="1"/>
    </font>
    <font>
      <b/>
      <u/>
      <sz val="12"/>
      <color theme="1"/>
      <name val="Times New Roman"/>
      <family val="1"/>
    </font>
    <font>
      <b/>
      <sz val="11"/>
      <name val="Calibri"/>
      <family val="2"/>
      <scheme val="minor"/>
    </font>
    <font>
      <b/>
      <u/>
      <sz val="12"/>
      <name val="Times New Roman"/>
      <family val="1"/>
    </font>
    <font>
      <sz val="11"/>
      <color theme="8"/>
      <name val="Times New Roman"/>
      <family val="1"/>
    </font>
    <font>
      <b/>
      <sz val="12"/>
      <color theme="4" tint="-0.249977111117893"/>
      <name val="Times New Roman"/>
      <family val="1"/>
    </font>
    <font>
      <sz val="12"/>
      <name val="Calibri"/>
      <family val="2"/>
      <scheme val="minor"/>
    </font>
    <font>
      <b/>
      <sz val="18"/>
      <color theme="1"/>
      <name val="Calibri"/>
      <family val="2"/>
      <scheme val="minor"/>
    </font>
    <font>
      <sz val="18"/>
      <color theme="1"/>
      <name val="Calibri"/>
      <family val="2"/>
      <scheme val="minor"/>
    </font>
    <font>
      <b/>
      <sz val="18"/>
      <color theme="1"/>
      <name val="Times New Roman"/>
      <family val="1"/>
    </font>
    <font>
      <sz val="18"/>
      <name val="Times New Roman"/>
      <family val="1"/>
    </font>
    <font>
      <b/>
      <sz val="18"/>
      <name val="Times New Roman"/>
      <family val="1"/>
    </font>
    <font>
      <sz val="18"/>
      <name val="Calibri"/>
      <family val="2"/>
      <scheme val="minor"/>
    </font>
    <font>
      <b/>
      <sz val="18"/>
      <name val="Calibri"/>
      <family val="2"/>
      <scheme val="minor"/>
    </font>
    <font>
      <sz val="18"/>
      <name val="Calibri"/>
      <family val="3"/>
      <charset val="134"/>
    </font>
    <font>
      <sz val="18"/>
      <color rgb="FFFF0000"/>
      <name val="Calibri"/>
      <family val="2"/>
      <scheme val="minor"/>
    </font>
    <font>
      <sz val="14"/>
      <color theme="1"/>
      <name val="Times New Roman"/>
      <family val="1"/>
    </font>
    <font>
      <b/>
      <u/>
      <sz val="14"/>
      <color theme="1"/>
      <name val="Times New Roman"/>
      <family val="1"/>
    </font>
    <font>
      <b/>
      <sz val="14"/>
      <color theme="1"/>
      <name val="Calibri"/>
      <family val="2"/>
      <scheme val="minor"/>
    </font>
    <font>
      <sz val="14"/>
      <color theme="1"/>
      <name val="Calibri"/>
      <family val="2"/>
      <scheme val="minor"/>
    </font>
    <font>
      <b/>
      <u val="double"/>
      <sz val="12"/>
      <color theme="1"/>
      <name val="Times New Roman"/>
      <family val="1"/>
    </font>
    <font>
      <sz val="14"/>
      <name val="Calibri"/>
      <family val="2"/>
      <scheme val="minor"/>
    </font>
    <font>
      <sz val="14"/>
      <name val="Times New Roman"/>
      <family val="1"/>
    </font>
    <font>
      <b/>
      <u/>
      <sz val="14"/>
      <name val="Times New Roman"/>
      <family val="1"/>
    </font>
    <font>
      <sz val="14"/>
      <color theme="4"/>
      <name val="Calibri"/>
      <family val="2"/>
      <scheme val="minor"/>
    </font>
    <font>
      <b/>
      <sz val="14"/>
      <name val="Calibri"/>
      <family val="2"/>
      <scheme val="minor"/>
    </font>
    <font>
      <sz val="10"/>
      <name val="Times New Roman"/>
      <family val="1"/>
    </font>
    <font>
      <sz val="10"/>
      <name val="Calibri"/>
      <family val="2"/>
      <scheme val="minor"/>
    </font>
    <font>
      <b/>
      <sz val="11"/>
      <color rgb="FF0070C0"/>
      <name val="Times New Roman"/>
      <family val="1"/>
    </font>
    <font>
      <sz val="10"/>
      <color rgb="FF000000"/>
      <name val="Times New Roman"/>
      <family val="1"/>
    </font>
    <font>
      <sz val="18"/>
      <color theme="1"/>
      <name val="Times New Roman"/>
      <family val="1"/>
    </font>
    <font>
      <sz val="16"/>
      <color theme="1"/>
      <name val="Calibri"/>
      <family val="2"/>
      <scheme val="minor"/>
    </font>
    <font>
      <sz val="11"/>
      <color indexed="63"/>
      <name val="Arial"/>
      <family val="2"/>
    </font>
  </fonts>
  <fills count="10">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0070C0"/>
        <bgColor indexed="64"/>
      </patternFill>
    </fill>
    <fill>
      <patternFill patternType="solid">
        <fgColor theme="4" tint="0.39997558519241921"/>
        <bgColor indexed="64"/>
      </patternFill>
    </fill>
    <fill>
      <patternFill patternType="solid">
        <fgColor rgb="FFFFFFFF"/>
        <bgColor indexed="64"/>
      </patternFill>
    </fill>
    <fill>
      <patternFill patternType="solid">
        <fgColor theme="4" tint="0.59999389629810485"/>
        <bgColor indexed="64"/>
      </patternFill>
    </fill>
    <fill>
      <patternFill patternType="solid">
        <fgColor rgb="FFFFFF00"/>
        <bgColor indexed="64"/>
      </patternFill>
    </fill>
    <fill>
      <patternFill patternType="solid">
        <fgColor rgb="FFFFC000"/>
        <bgColor indexed="64"/>
      </patternFill>
    </fill>
  </fills>
  <borders count="21">
    <border>
      <left/>
      <right/>
      <top/>
      <bottom/>
      <diagonal/>
    </border>
    <border>
      <left/>
      <right/>
      <top/>
      <bottom style="thin">
        <color indexed="64"/>
      </bottom>
      <diagonal/>
    </border>
    <border>
      <left/>
      <right/>
      <top/>
      <bottom style="double">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23"/>
      </top>
      <bottom style="thin">
        <color indexed="23"/>
      </bottom>
      <diagonal/>
    </border>
    <border>
      <left style="thin">
        <color indexed="64"/>
      </left>
      <right/>
      <top/>
      <bottom/>
      <diagonal/>
    </border>
    <border>
      <left/>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right/>
      <top style="thin">
        <color indexed="64"/>
      </top>
      <bottom/>
      <diagonal/>
    </border>
    <border>
      <left style="medium">
        <color indexed="64"/>
      </left>
      <right style="medium">
        <color indexed="64"/>
      </right>
      <top style="thin">
        <color indexed="64"/>
      </top>
      <bottom style="thin">
        <color indexed="64"/>
      </bottom>
      <diagonal/>
    </border>
  </borders>
  <cellStyleXfs count="13">
    <xf numFmtId="0" fontId="0" fillId="0" borderId="0"/>
    <xf numFmtId="0" fontId="6" fillId="0" borderId="0"/>
    <xf numFmtId="43" fontId="6" fillId="0" borderId="0" applyFont="0" applyFill="0" applyBorder="0" applyAlignment="0" applyProtection="0"/>
    <xf numFmtId="165" fontId="6" fillId="0" borderId="0" applyFont="0" applyFill="0" applyBorder="0" applyAlignment="0" applyProtection="0"/>
    <xf numFmtId="0" fontId="4" fillId="0" borderId="0"/>
    <xf numFmtId="43" fontId="6" fillId="0" borderId="0" applyFont="0" applyFill="0" applyBorder="0" applyAlignment="0" applyProtection="0"/>
    <xf numFmtId="166" fontId="6" fillId="0" borderId="0" applyFont="0" applyFill="0" applyBorder="0" applyAlignment="0" applyProtection="0"/>
    <xf numFmtId="43" fontId="8" fillId="0" borderId="0" applyFont="0" applyFill="0" applyBorder="0" applyAlignment="0" applyProtection="0"/>
    <xf numFmtId="0" fontId="7" fillId="0" borderId="0"/>
    <xf numFmtId="0" fontId="6" fillId="0" borderId="0"/>
    <xf numFmtId="43" fontId="6" fillId="0" borderId="0" applyFont="0" applyFill="0" applyBorder="0" applyAlignment="0" applyProtection="0"/>
    <xf numFmtId="166" fontId="6" fillId="0" borderId="0" applyFont="0" applyFill="0" applyBorder="0" applyAlignment="0" applyProtection="0"/>
    <xf numFmtId="164" fontId="4" fillId="0" borderId="0" applyFont="0" applyFill="0" applyBorder="0" applyAlignment="0" applyProtection="0"/>
  </cellStyleXfs>
  <cellXfs count="509">
    <xf numFmtId="0" fontId="0" fillId="0" borderId="0" xfId="0"/>
    <xf numFmtId="0" fontId="2" fillId="0" borderId="0" xfId="0" applyFont="1" applyAlignment="1">
      <alignment vertical="center"/>
    </xf>
    <xf numFmtId="0" fontId="2" fillId="0" borderId="0" xfId="0" applyFont="1"/>
    <xf numFmtId="49" fontId="0" fillId="0" borderId="0" xfId="0" applyNumberFormat="1"/>
    <xf numFmtId="0" fontId="0" fillId="0" borderId="0" xfId="0" applyAlignment="1">
      <alignment vertical="center"/>
    </xf>
    <xf numFmtId="49" fontId="0" fillId="0" borderId="0" xfId="0" applyNumberFormat="1" applyAlignment="1">
      <alignment vertical="center"/>
    </xf>
    <xf numFmtId="0" fontId="0" fillId="0" borderId="0" xfId="0" applyFill="1"/>
    <xf numFmtId="0" fontId="2" fillId="2" borderId="0" xfId="0" applyFont="1" applyFill="1" applyAlignment="1">
      <alignment vertical="center"/>
    </xf>
    <xf numFmtId="0" fontId="9" fillId="0" borderId="0" xfId="0" applyFont="1"/>
    <xf numFmtId="0" fontId="0" fillId="0" borderId="0" xfId="0" applyBorder="1"/>
    <xf numFmtId="0" fontId="14" fillId="0" borderId="5" xfId="0" applyFont="1" applyBorder="1"/>
    <xf numFmtId="3" fontId="0" fillId="0" borderId="0" xfId="0" applyNumberFormat="1"/>
    <xf numFmtId="0" fontId="3" fillId="0" borderId="0" xfId="0" applyFont="1" applyAlignment="1">
      <alignment horizontal="left" vertical="center" indent="1"/>
    </xf>
    <xf numFmtId="43" fontId="13" fillId="0" borderId="0" xfId="2" applyFont="1" applyFill="1" applyBorder="1" applyAlignment="1">
      <alignment horizontal="center"/>
    </xf>
    <xf numFmtId="0" fontId="16" fillId="0" borderId="5" xfId="0" applyFont="1" applyFill="1" applyBorder="1" applyAlignment="1">
      <alignment horizontal="center"/>
    </xf>
    <xf numFmtId="0" fontId="14" fillId="0" borderId="5" xfId="0" applyFont="1" applyBorder="1" applyAlignment="1">
      <alignment horizontal="justify" vertical="center"/>
    </xf>
    <xf numFmtId="0" fontId="2" fillId="0" borderId="0" xfId="0" applyFont="1" applyFill="1" applyAlignment="1">
      <alignment vertical="center"/>
    </xf>
    <xf numFmtId="0" fontId="1" fillId="0" borderId="5" xfId="0" applyFont="1" applyFill="1" applyBorder="1" applyAlignment="1">
      <alignment vertical="center"/>
    </xf>
    <xf numFmtId="4" fontId="0" fillId="0" borderId="0" xfId="0" applyNumberFormat="1"/>
    <xf numFmtId="0" fontId="18" fillId="0" borderId="0" xfId="0" applyFont="1" applyFill="1" applyAlignment="1">
      <alignment vertical="center"/>
    </xf>
    <xf numFmtId="0" fontId="14" fillId="0" borderId="7" xfId="0" applyFont="1" applyBorder="1"/>
    <xf numFmtId="41" fontId="2" fillId="0" borderId="0" xfId="0" applyNumberFormat="1" applyFont="1" applyAlignment="1">
      <alignment vertical="center"/>
    </xf>
    <xf numFmtId="41" fontId="2" fillId="0" borderId="0" xfId="0" applyNumberFormat="1" applyFont="1"/>
    <xf numFmtId="0" fontId="14" fillId="0" borderId="7" xfId="0" applyFont="1" applyBorder="1" applyAlignment="1">
      <alignment horizontal="justify" vertical="center"/>
    </xf>
    <xf numFmtId="0" fontId="18" fillId="0" borderId="0" xfId="0" applyFont="1" applyAlignment="1">
      <alignment vertical="center"/>
    </xf>
    <xf numFmtId="0" fontId="10" fillId="0" borderId="0" xfId="0" applyFont="1"/>
    <xf numFmtId="0" fontId="20" fillId="0" borderId="5" xfId="0" applyFont="1" applyBorder="1"/>
    <xf numFmtId="0" fontId="10" fillId="0" borderId="5" xfId="0" applyFont="1" applyBorder="1"/>
    <xf numFmtId="0" fontId="1" fillId="0" borderId="5" xfId="0" applyFont="1" applyBorder="1" applyAlignment="1">
      <alignment horizontal="center"/>
    </xf>
    <xf numFmtId="41" fontId="22" fillId="0" borderId="0" xfId="0" applyNumberFormat="1" applyFont="1" applyFill="1" applyAlignment="1">
      <alignment horizontal="center" vertical="center"/>
    </xf>
    <xf numFmtId="41" fontId="22" fillId="0" borderId="0" xfId="0" applyNumberFormat="1" applyFont="1" applyFill="1" applyBorder="1" applyAlignment="1">
      <alignment horizontal="center" vertical="center"/>
    </xf>
    <xf numFmtId="4" fontId="2" fillId="0" borderId="0" xfId="0" applyNumberFormat="1" applyFont="1"/>
    <xf numFmtId="0" fontId="22" fillId="0" borderId="0" xfId="0" applyFont="1" applyAlignment="1">
      <alignment horizontal="center"/>
    </xf>
    <xf numFmtId="49" fontId="2" fillId="0" borderId="0" xfId="0" applyNumberFormat="1" applyFont="1" applyFill="1" applyAlignment="1">
      <alignment horizontal="center" vertical="center"/>
    </xf>
    <xf numFmtId="49" fontId="2" fillId="0" borderId="0" xfId="0" applyNumberFormat="1" applyFont="1" applyFill="1" applyAlignment="1">
      <alignment vertical="center"/>
    </xf>
    <xf numFmtId="0" fontId="23" fillId="0" borderId="0" xfId="0" applyFont="1" applyFill="1" applyBorder="1" applyAlignment="1">
      <alignment horizontal="center" vertical="center"/>
    </xf>
    <xf numFmtId="0" fontId="1" fillId="0" borderId="0" xfId="0" applyFont="1" applyFill="1" applyAlignment="1">
      <alignment vertical="center"/>
    </xf>
    <xf numFmtId="0" fontId="1" fillId="0" borderId="0" xfId="0" applyFont="1" applyFill="1" applyBorder="1" applyAlignment="1">
      <alignment horizontal="center" vertical="center"/>
    </xf>
    <xf numFmtId="0" fontId="24" fillId="0" borderId="0" xfId="0" applyFont="1" applyFill="1" applyBorder="1" applyAlignment="1">
      <alignment horizontal="center" vertical="center"/>
    </xf>
    <xf numFmtId="49" fontId="2" fillId="0" borderId="0" xfId="0" applyNumberFormat="1" applyFont="1" applyFill="1" applyBorder="1" applyAlignment="1">
      <alignment horizontal="center" vertical="center"/>
    </xf>
    <xf numFmtId="4" fontId="2" fillId="0" borderId="0" xfId="0" applyNumberFormat="1" applyFont="1" applyBorder="1"/>
    <xf numFmtId="0" fontId="25" fillId="0" borderId="14" xfId="0" applyFont="1" applyFill="1" applyBorder="1" applyAlignment="1">
      <alignment horizontal="left" vertical="center"/>
    </xf>
    <xf numFmtId="0" fontId="25" fillId="0" borderId="14" xfId="0" applyFont="1" applyFill="1" applyBorder="1" applyAlignment="1">
      <alignment horizontal="right" vertical="center"/>
    </xf>
    <xf numFmtId="0" fontId="25" fillId="0" borderId="0" xfId="0" applyFont="1" applyFill="1" applyBorder="1" applyAlignment="1">
      <alignment horizontal="right" vertical="center"/>
    </xf>
    <xf numFmtId="4" fontId="17" fillId="0" borderId="0" xfId="1" applyNumberFormat="1" applyFont="1" applyFill="1" applyBorder="1" applyAlignment="1">
      <alignment horizontal="center" vertical="center"/>
    </xf>
    <xf numFmtId="0" fontId="25" fillId="0" borderId="0" xfId="0" applyFont="1" applyFill="1" applyBorder="1" applyAlignment="1">
      <alignment horizontal="left" vertical="center"/>
    </xf>
    <xf numFmtId="41" fontId="24" fillId="0" borderId="0" xfId="0" applyNumberFormat="1" applyFont="1" applyFill="1" applyBorder="1" applyAlignment="1">
      <alignment horizontal="center" vertical="center"/>
    </xf>
    <xf numFmtId="0" fontId="2" fillId="0" borderId="0" xfId="0" applyFont="1" applyFill="1" applyAlignment="1">
      <alignment horizontal="right" vertical="center"/>
    </xf>
    <xf numFmtId="167" fontId="22" fillId="0" borderId="0" xfId="0" applyNumberFormat="1" applyFont="1" applyAlignment="1">
      <alignment horizontal="center"/>
    </xf>
    <xf numFmtId="0" fontId="22" fillId="0" borderId="0" xfId="0" applyFont="1" applyBorder="1" applyAlignment="1">
      <alignment horizontal="center"/>
    </xf>
    <xf numFmtId="0" fontId="14" fillId="0" borderId="5" xfId="0" applyFont="1" applyFill="1" applyBorder="1" applyAlignment="1">
      <alignment vertical="center"/>
    </xf>
    <xf numFmtId="0" fontId="26" fillId="4" borderId="5" xfId="0" applyFont="1" applyFill="1" applyBorder="1" applyAlignment="1">
      <alignment vertical="center"/>
    </xf>
    <xf numFmtId="0" fontId="14" fillId="0" borderId="5" xfId="0" applyFont="1" applyBorder="1" applyAlignment="1">
      <alignment vertical="center"/>
    </xf>
    <xf numFmtId="0" fontId="14" fillId="0" borderId="3" xfId="0" applyFont="1" applyFill="1" applyBorder="1" applyAlignment="1">
      <alignment vertical="center"/>
    </xf>
    <xf numFmtId="0" fontId="15" fillId="0" borderId="3" xfId="0" applyFont="1" applyBorder="1" applyAlignment="1">
      <alignment vertical="center"/>
    </xf>
    <xf numFmtId="0" fontId="14" fillId="0" borderId="3" xfId="0" applyFont="1" applyBorder="1"/>
    <xf numFmtId="0" fontId="1" fillId="0" borderId="3" xfId="0" applyFont="1" applyFill="1" applyBorder="1" applyAlignment="1">
      <alignment vertical="center"/>
    </xf>
    <xf numFmtId="0" fontId="14" fillId="0" borderId="3" xfId="0" applyFont="1" applyBorder="1" applyAlignment="1">
      <alignment vertical="center"/>
    </xf>
    <xf numFmtId="0" fontId="14" fillId="0" borderId="15" xfId="0" applyFont="1" applyBorder="1"/>
    <xf numFmtId="0" fontId="14" fillId="0" borderId="3" xfId="0" applyFont="1" applyBorder="1" applyAlignment="1">
      <alignment horizontal="left"/>
    </xf>
    <xf numFmtId="0" fontId="14" fillId="0" borderId="3" xfId="0" applyFont="1" applyFill="1" applyBorder="1"/>
    <xf numFmtId="4" fontId="14" fillId="0" borderId="3" xfId="0" applyNumberFormat="1" applyFont="1" applyBorder="1"/>
    <xf numFmtId="0" fontId="13" fillId="0" borderId="3" xfId="1" applyFont="1" applyFill="1" applyBorder="1" applyAlignment="1">
      <alignment vertical="center"/>
    </xf>
    <xf numFmtId="0" fontId="13" fillId="0" borderId="3" xfId="0" applyFont="1" applyFill="1" applyBorder="1" applyAlignment="1">
      <alignment vertical="center"/>
    </xf>
    <xf numFmtId="0" fontId="3" fillId="2" borderId="0" xfId="0" applyFont="1" applyFill="1" applyAlignment="1">
      <alignment horizontal="left" vertical="center"/>
    </xf>
    <xf numFmtId="0" fontId="2" fillId="2" borderId="0" xfId="0" applyFont="1" applyFill="1" applyAlignment="1">
      <alignment horizontal="justify" vertical="center"/>
    </xf>
    <xf numFmtId="39" fontId="2" fillId="2" borderId="0" xfId="0" applyNumberFormat="1" applyFont="1" applyFill="1" applyAlignment="1">
      <alignment vertical="center"/>
    </xf>
    <xf numFmtId="49" fontId="0" fillId="2" borderId="0" xfId="0" applyNumberFormat="1" applyFill="1" applyAlignment="1">
      <alignment vertical="center"/>
    </xf>
    <xf numFmtId="2" fontId="0" fillId="0" borderId="0" xfId="0" applyNumberFormat="1"/>
    <xf numFmtId="4" fontId="27" fillId="0" borderId="5" xfId="0" applyNumberFormat="1" applyFont="1" applyFill="1" applyBorder="1" applyAlignment="1">
      <alignment vertical="center"/>
    </xf>
    <xf numFmtId="0" fontId="1" fillId="5" borderId="4" xfId="0" applyFont="1" applyFill="1" applyBorder="1" applyAlignment="1">
      <alignment horizontal="center" vertical="center"/>
    </xf>
    <xf numFmtId="0" fontId="13" fillId="0" borderId="5" xfId="1" applyFont="1" applyFill="1" applyBorder="1" applyAlignment="1">
      <alignment vertical="center"/>
    </xf>
    <xf numFmtId="0" fontId="10" fillId="0" borderId="5" xfId="0" applyFont="1" applyFill="1" applyBorder="1"/>
    <xf numFmtId="41" fontId="22" fillId="0" borderId="15" xfId="0" applyNumberFormat="1" applyFont="1" applyFill="1" applyBorder="1" applyAlignment="1">
      <alignment horizontal="center" vertical="center"/>
    </xf>
    <xf numFmtId="0" fontId="0" fillId="2" borderId="0" xfId="0" applyFill="1"/>
    <xf numFmtId="4" fontId="12" fillId="0" borderId="5" xfId="0" applyNumberFormat="1" applyFont="1" applyFill="1" applyBorder="1" applyAlignment="1">
      <alignment vertical="center"/>
    </xf>
    <xf numFmtId="4" fontId="12" fillId="0" borderId="5" xfId="0" applyNumberFormat="1" applyFont="1" applyBorder="1" applyAlignment="1"/>
    <xf numFmtId="4" fontId="31" fillId="0" borderId="5" xfId="0" applyNumberFormat="1" applyFont="1" applyFill="1" applyBorder="1" applyAlignment="1">
      <alignment vertical="center"/>
    </xf>
    <xf numFmtId="4" fontId="12" fillId="0" borderId="5" xfId="0" applyNumberFormat="1" applyFont="1" applyFill="1" applyBorder="1" applyAlignment="1">
      <alignment horizontal="center" vertical="center"/>
    </xf>
    <xf numFmtId="4" fontId="12" fillId="0" borderId="5" xfId="0" applyNumberFormat="1" applyFont="1" applyFill="1" applyBorder="1" applyAlignment="1">
      <alignment horizontal="center"/>
    </xf>
    <xf numFmtId="0" fontId="12" fillId="0" borderId="3" xfId="0" applyFont="1" applyBorder="1"/>
    <xf numFmtId="4" fontId="12" fillId="0" borderId="5" xfId="0" applyNumberFormat="1" applyFont="1" applyFill="1" applyBorder="1" applyAlignment="1">
      <alignment horizontal="right" vertical="center"/>
    </xf>
    <xf numFmtId="0" fontId="9" fillId="0" borderId="0" xfId="0" applyFont="1" applyAlignment="1">
      <alignment horizontal="right"/>
    </xf>
    <xf numFmtId="2" fontId="9" fillId="0" borderId="0" xfId="0" applyNumberFormat="1" applyFont="1"/>
    <xf numFmtId="2" fontId="30" fillId="0" borderId="0" xfId="0" applyNumberFormat="1" applyFont="1"/>
    <xf numFmtId="0" fontId="22" fillId="0" borderId="5" xfId="0" applyFont="1" applyBorder="1" applyAlignment="1">
      <alignment horizontal="center"/>
    </xf>
    <xf numFmtId="0" fontId="12" fillId="0" borderId="5" xfId="0" applyFont="1" applyBorder="1" applyAlignment="1">
      <alignment horizontal="right"/>
    </xf>
    <xf numFmtId="4" fontId="12" fillId="0" borderId="5" xfId="0" applyNumberFormat="1" applyFont="1" applyBorder="1" applyAlignment="1">
      <alignment horizontal="right"/>
    </xf>
    <xf numFmtId="0" fontId="12" fillId="0" borderId="0" xfId="0" applyFont="1" applyAlignment="1">
      <alignment horizontal="right"/>
    </xf>
    <xf numFmtId="0" fontId="22" fillId="0" borderId="5" xfId="0" applyFont="1" applyBorder="1" applyAlignment="1">
      <alignment horizontal="right"/>
    </xf>
    <xf numFmtId="4" fontId="12" fillId="0" borderId="5" xfId="0" applyNumberFormat="1" applyFont="1" applyFill="1" applyBorder="1" applyAlignment="1">
      <alignment horizontal="right"/>
    </xf>
    <xf numFmtId="0" fontId="17" fillId="0" borderId="14" xfId="0" applyFont="1" applyFill="1" applyBorder="1" applyAlignment="1">
      <alignment horizontal="left" vertical="center"/>
    </xf>
    <xf numFmtId="0" fontId="16" fillId="7" borderId="5" xfId="0" applyFont="1" applyFill="1" applyBorder="1" applyAlignment="1">
      <alignment vertical="center"/>
    </xf>
    <xf numFmtId="41" fontId="1" fillId="7" borderId="5" xfId="0" applyNumberFormat="1" applyFont="1" applyFill="1" applyBorder="1" applyAlignment="1">
      <alignment horizontal="center" vertical="center"/>
    </xf>
    <xf numFmtId="0" fontId="1" fillId="7" borderId="5" xfId="0" applyFont="1" applyFill="1" applyBorder="1" applyAlignment="1">
      <alignment horizontal="center" vertical="center"/>
    </xf>
    <xf numFmtId="0" fontId="12" fillId="0" borderId="3" xfId="0" applyFont="1" applyBorder="1" applyAlignment="1">
      <alignment horizontal="right"/>
    </xf>
    <xf numFmtId="0" fontId="2" fillId="0" borderId="0" xfId="0" applyFont="1" applyFill="1" applyAlignment="1">
      <alignment horizontal="left" vertical="center"/>
    </xf>
    <xf numFmtId="1" fontId="19" fillId="0" borderId="16" xfId="0" applyNumberFormat="1" applyFont="1" applyFill="1" applyBorder="1" applyAlignment="1">
      <alignment horizontal="left" vertical="center"/>
    </xf>
    <xf numFmtId="1" fontId="19" fillId="0" borderId="0" xfId="0" applyNumberFormat="1" applyFont="1" applyFill="1" applyBorder="1" applyAlignment="1">
      <alignment horizontal="left" vertical="center"/>
    </xf>
    <xf numFmtId="49" fontId="2" fillId="0" borderId="0" xfId="0" applyNumberFormat="1" applyFont="1" applyFill="1" applyAlignment="1">
      <alignment horizontal="left" vertical="center"/>
    </xf>
    <xf numFmtId="0" fontId="0" fillId="0" borderId="0" xfId="0" applyAlignment="1">
      <alignment horizontal="right"/>
    </xf>
    <xf numFmtId="0" fontId="28" fillId="0" borderId="0" xfId="0" applyFont="1" applyBorder="1" applyAlignment="1">
      <alignment horizontal="left" wrapText="1"/>
    </xf>
    <xf numFmtId="0" fontId="28" fillId="0" borderId="0" xfId="0" applyFont="1" applyBorder="1" applyAlignment="1">
      <alignment wrapText="1"/>
    </xf>
    <xf numFmtId="4" fontId="0" fillId="0" borderId="0" xfId="0" applyNumberFormat="1" applyBorder="1"/>
    <xf numFmtId="0" fontId="33" fillId="0" borderId="0" xfId="0" applyFont="1" applyBorder="1"/>
    <xf numFmtId="0" fontId="33" fillId="0" borderId="0" xfId="0" applyFont="1" applyBorder="1" applyAlignment="1">
      <alignment wrapText="1"/>
    </xf>
    <xf numFmtId="0" fontId="35" fillId="0" borderId="0" xfId="0" applyFont="1" applyBorder="1" applyAlignment="1">
      <alignment wrapText="1"/>
    </xf>
    <xf numFmtId="0" fontId="33" fillId="0" borderId="0" xfId="0" applyFont="1" applyBorder="1" applyAlignment="1">
      <alignment horizontal="left" wrapText="1"/>
    </xf>
    <xf numFmtId="0" fontId="36" fillId="2" borderId="0" xfId="0" applyFont="1" applyFill="1" applyBorder="1" applyAlignment="1">
      <alignment horizontal="left" wrapText="1"/>
    </xf>
    <xf numFmtId="0" fontId="33" fillId="6" borderId="0" xfId="0" applyFont="1" applyFill="1" applyBorder="1" applyAlignment="1">
      <alignment wrapText="1"/>
    </xf>
    <xf numFmtId="0" fontId="6" fillId="2" borderId="0" xfId="0" applyFont="1" applyFill="1" applyBorder="1"/>
    <xf numFmtId="0" fontId="34" fillId="0" borderId="0" xfId="0" applyFont="1" applyBorder="1" applyAlignment="1">
      <alignment horizontal="left"/>
    </xf>
    <xf numFmtId="0" fontId="6" fillId="0" borderId="0" xfId="0" applyFont="1" applyBorder="1"/>
    <xf numFmtId="0" fontId="34" fillId="2" borderId="0" xfId="0" applyFont="1" applyFill="1" applyBorder="1" applyAlignment="1"/>
    <xf numFmtId="2" fontId="0" fillId="0" borderId="0" xfId="0" applyNumberFormat="1" applyBorder="1"/>
    <xf numFmtId="0" fontId="37" fillId="2" borderId="0" xfId="0" applyFont="1" applyFill="1" applyBorder="1" applyAlignment="1"/>
    <xf numFmtId="4" fontId="9" fillId="0" borderId="0" xfId="0" applyNumberFormat="1" applyFont="1" applyBorder="1"/>
    <xf numFmtId="0" fontId="6" fillId="2" borderId="0" xfId="0" applyFont="1" applyFill="1" applyBorder="1" applyAlignment="1"/>
    <xf numFmtId="0" fontId="34" fillId="2" borderId="0" xfId="0" applyFont="1" applyFill="1" applyBorder="1" applyAlignment="1">
      <alignment horizontal="left"/>
    </xf>
    <xf numFmtId="0" fontId="6" fillId="0" borderId="0" xfId="0" applyFont="1" applyBorder="1" applyAlignment="1">
      <alignment horizontal="left"/>
    </xf>
    <xf numFmtId="0" fontId="6" fillId="3" borderId="0" xfId="0" applyFont="1" applyFill="1" applyBorder="1"/>
    <xf numFmtId="0" fontId="32" fillId="0" borderId="0" xfId="0" applyFont="1" applyBorder="1"/>
    <xf numFmtId="4" fontId="38" fillId="0" borderId="0" xfId="0" applyNumberFormat="1" applyFont="1" applyBorder="1"/>
    <xf numFmtId="0" fontId="39" fillId="2" borderId="0" xfId="0" applyFont="1" applyFill="1" applyBorder="1"/>
    <xf numFmtId="0" fontId="32" fillId="2" borderId="0" xfId="0" applyFont="1" applyFill="1" applyBorder="1"/>
    <xf numFmtId="4" fontId="0" fillId="0" borderId="0" xfId="0" applyNumberFormat="1" applyFont="1" applyBorder="1"/>
    <xf numFmtId="4" fontId="9" fillId="0" borderId="0" xfId="0" applyNumberFormat="1" applyFont="1"/>
    <xf numFmtId="0" fontId="1" fillId="0" borderId="0" xfId="0" applyFont="1" applyFill="1" applyAlignment="1">
      <alignment horizontal="center" vertical="center"/>
    </xf>
    <xf numFmtId="0" fontId="21" fillId="0" borderId="0" xfId="0" applyFont="1" applyFill="1" applyAlignment="1">
      <alignment horizontal="center" vertical="center"/>
    </xf>
    <xf numFmtId="0" fontId="1" fillId="0" borderId="1" xfId="0" applyFont="1" applyFill="1" applyBorder="1" applyAlignment="1">
      <alignment horizontal="center" vertical="center"/>
    </xf>
    <xf numFmtId="0" fontId="0" fillId="0" borderId="0" xfId="0" applyFont="1"/>
    <xf numFmtId="49" fontId="40" fillId="0" borderId="0" xfId="0" applyNumberFormat="1" applyFont="1" applyFill="1" applyAlignment="1">
      <alignment vertical="center"/>
    </xf>
    <xf numFmtId="0" fontId="40" fillId="0" borderId="0" xfId="0" applyFont="1" applyFill="1" applyAlignment="1">
      <alignment vertical="center"/>
    </xf>
    <xf numFmtId="41" fontId="42" fillId="0" borderId="0" xfId="0" applyNumberFormat="1" applyFont="1" applyFill="1" applyAlignment="1">
      <alignment horizontal="center" vertical="center"/>
    </xf>
    <xf numFmtId="39" fontId="40" fillId="2" borderId="0" xfId="0" applyNumberFormat="1" applyFont="1" applyFill="1" applyAlignment="1">
      <alignment vertical="center"/>
    </xf>
    <xf numFmtId="0" fontId="40" fillId="0" borderId="0" xfId="0" applyFont="1" applyAlignment="1">
      <alignment vertical="center"/>
    </xf>
    <xf numFmtId="41" fontId="17" fillId="2" borderId="0" xfId="0" applyNumberFormat="1" applyFont="1" applyFill="1" applyAlignment="1">
      <alignment vertical="center"/>
    </xf>
    <xf numFmtId="0" fontId="17" fillId="0" borderId="0" xfId="0" applyFont="1" applyAlignment="1">
      <alignment vertical="center"/>
    </xf>
    <xf numFmtId="41" fontId="17" fillId="2" borderId="0" xfId="0" applyNumberFormat="1" applyFont="1" applyFill="1" applyBorder="1" applyAlignment="1"/>
    <xf numFmtId="0" fontId="17" fillId="0" borderId="0" xfId="0" applyFont="1"/>
    <xf numFmtId="41" fontId="17" fillId="2" borderId="0" xfId="0" applyNumberFormat="1" applyFont="1" applyFill="1" applyBorder="1" applyAlignment="1">
      <alignment vertical="center"/>
    </xf>
    <xf numFmtId="0" fontId="17" fillId="0" borderId="0" xfId="0" applyFont="1" applyBorder="1" applyAlignment="1">
      <alignment horizontal="right"/>
    </xf>
    <xf numFmtId="41" fontId="43" fillId="2" borderId="1" xfId="0" applyNumberFormat="1" applyFont="1" applyFill="1" applyBorder="1" applyAlignment="1">
      <alignment vertical="center"/>
    </xf>
    <xf numFmtId="41" fontId="43" fillId="2" borderId="0" xfId="0" applyNumberFormat="1" applyFont="1" applyFill="1" applyBorder="1" applyAlignment="1">
      <alignment vertical="center"/>
    </xf>
    <xf numFmtId="41" fontId="17" fillId="2" borderId="0" xfId="0" applyNumberFormat="1" applyFont="1" applyFill="1" applyAlignment="1"/>
    <xf numFmtId="41" fontId="43" fillId="2" borderId="2" xfId="0" applyNumberFormat="1" applyFont="1" applyFill="1" applyBorder="1" applyAlignment="1">
      <alignment vertical="center"/>
    </xf>
    <xf numFmtId="41" fontId="17" fillId="2" borderId="0" xfId="0" applyNumberFormat="1" applyFont="1" applyFill="1" applyAlignment="1">
      <alignment horizontal="left" vertical="center"/>
    </xf>
    <xf numFmtId="41" fontId="17" fillId="2" borderId="0" xfId="0" applyNumberFormat="1" applyFont="1" applyFill="1"/>
    <xf numFmtId="4" fontId="17" fillId="0" borderId="0" xfId="0" applyNumberFormat="1" applyFont="1"/>
    <xf numFmtId="39" fontId="17" fillId="2" borderId="0" xfId="0" applyNumberFormat="1" applyFont="1" applyFill="1" applyAlignment="1">
      <alignment vertical="center"/>
    </xf>
    <xf numFmtId="169" fontId="17" fillId="0" borderId="0" xfId="0" applyNumberFormat="1" applyFont="1" applyAlignment="1">
      <alignment vertical="center"/>
    </xf>
    <xf numFmtId="0" fontId="17" fillId="2" borderId="0" xfId="0" applyFont="1" applyFill="1" applyAlignment="1">
      <alignment vertical="center"/>
    </xf>
    <xf numFmtId="41" fontId="17" fillId="0" borderId="0" xfId="0" applyNumberFormat="1" applyFont="1" applyAlignment="1">
      <alignment vertical="center"/>
    </xf>
    <xf numFmtId="43" fontId="17" fillId="2" borderId="0" xfId="0" applyNumberFormat="1" applyFont="1" applyFill="1" applyAlignment="1">
      <alignment vertical="center"/>
    </xf>
    <xf numFmtId="0" fontId="43" fillId="0" borderId="0" xfId="0" applyFont="1" applyAlignment="1">
      <alignment vertical="center"/>
    </xf>
    <xf numFmtId="43" fontId="17" fillId="0" borderId="0" xfId="0" applyNumberFormat="1" applyFont="1" applyAlignment="1">
      <alignment vertical="center"/>
    </xf>
    <xf numFmtId="49" fontId="14" fillId="0" borderId="0" xfId="0" applyNumberFormat="1" applyFont="1" applyFill="1" applyAlignment="1">
      <alignment vertical="center"/>
    </xf>
    <xf numFmtId="0" fontId="14" fillId="0" borderId="0" xfId="0" applyFont="1" applyAlignment="1">
      <alignment horizontal="center"/>
    </xf>
    <xf numFmtId="0" fontId="1" fillId="7" borderId="5" xfId="0" applyFont="1" applyFill="1" applyBorder="1" applyAlignment="1">
      <alignment vertical="center"/>
    </xf>
    <xf numFmtId="4" fontId="14" fillId="0" borderId="5" xfId="0" applyNumberFormat="1" applyFont="1" applyFill="1" applyBorder="1" applyAlignment="1">
      <alignment vertical="center"/>
    </xf>
    <xf numFmtId="4" fontId="1" fillId="0" borderId="5" xfId="0" applyNumberFormat="1" applyFont="1" applyFill="1" applyBorder="1" applyAlignment="1">
      <alignment vertical="center"/>
    </xf>
    <xf numFmtId="0" fontId="14" fillId="0" borderId="5" xfId="0" applyFont="1" applyBorder="1" applyAlignment="1">
      <alignment horizontal="right"/>
    </xf>
    <xf numFmtId="4" fontId="14" fillId="0" borderId="5" xfId="0" applyNumberFormat="1" applyFont="1" applyBorder="1" applyAlignment="1">
      <alignment horizontal="right"/>
    </xf>
    <xf numFmtId="0" fontId="14" fillId="0" borderId="0" xfId="0" applyFont="1" applyAlignment="1">
      <alignment horizontal="right"/>
    </xf>
    <xf numFmtId="4" fontId="14" fillId="0" borderId="5" xfId="0" applyNumberFormat="1" applyFont="1" applyFill="1" applyBorder="1" applyAlignment="1">
      <alignment horizontal="right" vertical="center"/>
    </xf>
    <xf numFmtId="4" fontId="14" fillId="0" borderId="5" xfId="0" applyNumberFormat="1" applyFont="1" applyFill="1" applyBorder="1" applyAlignment="1">
      <alignment horizontal="right"/>
    </xf>
    <xf numFmtId="4" fontId="14" fillId="0" borderId="5" xfId="0" applyNumberFormat="1" applyFont="1" applyBorder="1" applyAlignment="1"/>
    <xf numFmtId="4" fontId="14" fillId="0" borderId="5" xfId="0" applyNumberFormat="1" applyFont="1" applyFill="1" applyBorder="1" applyAlignment="1">
      <alignment horizontal="center"/>
    </xf>
    <xf numFmtId="4" fontId="14" fillId="0" borderId="5" xfId="0" applyNumberFormat="1" applyFont="1" applyFill="1" applyBorder="1" applyAlignment="1">
      <alignment horizontal="center" vertical="center"/>
    </xf>
    <xf numFmtId="0" fontId="14" fillId="0" borderId="5" xfId="0" applyFont="1" applyBorder="1" applyAlignment="1">
      <alignment horizontal="center"/>
    </xf>
    <xf numFmtId="0" fontId="14" fillId="0" borderId="14" xfId="0" applyFont="1" applyFill="1" applyBorder="1" applyAlignment="1">
      <alignment horizontal="left" vertical="center"/>
    </xf>
    <xf numFmtId="0" fontId="14" fillId="0" borderId="14" xfId="0" applyFont="1" applyFill="1" applyBorder="1" applyAlignment="1">
      <alignment horizontal="right" vertical="center"/>
    </xf>
    <xf numFmtId="0" fontId="14" fillId="0" borderId="0" xfId="0" applyFont="1" applyFill="1" applyBorder="1" applyAlignment="1">
      <alignment horizontal="right" vertical="center"/>
    </xf>
    <xf numFmtId="0" fontId="14" fillId="0" borderId="0" xfId="0" applyFont="1" applyFill="1" applyAlignment="1">
      <alignment horizontal="left" vertical="center"/>
    </xf>
    <xf numFmtId="0" fontId="14" fillId="0" borderId="3" xfId="0" applyFont="1" applyBorder="1" applyAlignment="1">
      <alignment horizontal="right"/>
    </xf>
    <xf numFmtId="0" fontId="14" fillId="0" borderId="3" xfId="1" applyFont="1" applyFill="1" applyBorder="1" applyAlignment="1">
      <alignment vertical="center"/>
    </xf>
    <xf numFmtId="0" fontId="14" fillId="0" borderId="5" xfId="1" applyFont="1" applyFill="1" applyBorder="1" applyAlignment="1">
      <alignment vertical="center"/>
    </xf>
    <xf numFmtId="0" fontId="14" fillId="0" borderId="0" xfId="0" applyFont="1" applyFill="1" applyAlignment="1">
      <alignment vertical="center"/>
    </xf>
    <xf numFmtId="1" fontId="14" fillId="0" borderId="16" xfId="0" applyNumberFormat="1" applyFont="1" applyFill="1" applyBorder="1" applyAlignment="1">
      <alignment horizontal="left" vertical="center"/>
    </xf>
    <xf numFmtId="1" fontId="14" fillId="0" borderId="0" xfId="0" applyNumberFormat="1" applyFont="1" applyFill="1" applyBorder="1" applyAlignment="1">
      <alignment horizontal="left" vertical="center"/>
    </xf>
    <xf numFmtId="49" fontId="14" fillId="0" borderId="0" xfId="0" applyNumberFormat="1" applyFont="1" applyFill="1" applyAlignment="1">
      <alignment horizontal="left" vertical="center"/>
    </xf>
    <xf numFmtId="0" fontId="14" fillId="0" borderId="0" xfId="0" applyFont="1" applyFill="1" applyBorder="1" applyAlignment="1">
      <alignment horizontal="left" vertical="center"/>
    </xf>
    <xf numFmtId="0" fontId="40" fillId="2" borderId="0" xfId="0" applyFont="1" applyFill="1" applyAlignment="1">
      <alignment horizontal="justify" vertical="center"/>
    </xf>
    <xf numFmtId="0" fontId="17" fillId="2" borderId="0" xfId="0" applyFont="1" applyFill="1"/>
    <xf numFmtId="0" fontId="43" fillId="2" borderId="0" xfId="0" applyFont="1" applyFill="1" applyAlignment="1">
      <alignment horizontal="left" vertical="center"/>
    </xf>
    <xf numFmtId="0" fontId="17" fillId="2" borderId="0" xfId="0" applyFont="1" applyFill="1" applyBorder="1" applyAlignment="1">
      <alignment vertical="center"/>
    </xf>
    <xf numFmtId="0" fontId="43" fillId="2" borderId="0" xfId="0" applyFont="1" applyFill="1" applyAlignment="1">
      <alignment horizontal="left" vertical="top"/>
    </xf>
    <xf numFmtId="170" fontId="17" fillId="0" borderId="0" xfId="0" applyNumberFormat="1" applyFont="1" applyAlignment="1">
      <alignment vertical="center"/>
    </xf>
    <xf numFmtId="170" fontId="0" fillId="0" borderId="0" xfId="0" applyNumberFormat="1" applyAlignment="1">
      <alignment vertical="center"/>
    </xf>
    <xf numFmtId="0" fontId="30" fillId="0" borderId="0" xfId="0" applyFont="1"/>
    <xf numFmtId="0" fontId="45" fillId="0" borderId="3" xfId="0" applyFont="1" applyFill="1" applyBorder="1" applyAlignment="1">
      <alignment vertical="center"/>
    </xf>
    <xf numFmtId="4" fontId="46" fillId="0" borderId="5" xfId="0" applyNumberFormat="1" applyFont="1" applyFill="1" applyBorder="1" applyAlignment="1">
      <alignment horizontal="right" vertical="center"/>
    </xf>
    <xf numFmtId="4" fontId="46" fillId="0" borderId="5" xfId="0" applyNumberFormat="1" applyFont="1" applyFill="1" applyBorder="1" applyAlignment="1">
      <alignment vertical="center"/>
    </xf>
    <xf numFmtId="4" fontId="46" fillId="0" borderId="5" xfId="0" applyNumberFormat="1" applyFont="1" applyFill="1" applyBorder="1" applyAlignment="1">
      <alignment horizontal="right"/>
    </xf>
    <xf numFmtId="0" fontId="46" fillId="0" borderId="3" xfId="0" applyFont="1" applyBorder="1" applyAlignment="1">
      <alignment vertical="center"/>
    </xf>
    <xf numFmtId="4" fontId="46" fillId="0" borderId="5" xfId="0" applyNumberFormat="1" applyFont="1" applyFill="1" applyBorder="1" applyAlignment="1">
      <alignment horizontal="center"/>
    </xf>
    <xf numFmtId="4" fontId="14" fillId="0" borderId="5" xfId="0" applyNumberFormat="1" applyFont="1" applyBorder="1" applyAlignment="1">
      <alignment horizontal="center"/>
    </xf>
    <xf numFmtId="4" fontId="14" fillId="0" borderId="0" xfId="0" applyNumberFormat="1" applyFont="1" applyAlignment="1">
      <alignment horizontal="center"/>
    </xf>
    <xf numFmtId="0" fontId="24" fillId="2" borderId="5" xfId="0" applyFont="1" applyFill="1" applyBorder="1" applyAlignment="1">
      <alignment vertical="center"/>
    </xf>
    <xf numFmtId="0" fontId="1" fillId="0" borderId="0" xfId="0" applyFont="1" applyAlignment="1">
      <alignment vertical="center"/>
    </xf>
    <xf numFmtId="0" fontId="47" fillId="0" borderId="7" xfId="0" applyFont="1" applyBorder="1" applyAlignment="1">
      <alignment vertical="center"/>
    </xf>
    <xf numFmtId="3" fontId="14" fillId="0" borderId="5" xfId="0" applyNumberFormat="1" applyFont="1" applyBorder="1" applyAlignment="1">
      <alignment vertical="center"/>
    </xf>
    <xf numFmtId="0" fontId="1" fillId="0" borderId="5" xfId="0" applyFont="1" applyBorder="1" applyAlignment="1">
      <alignment vertical="center"/>
    </xf>
    <xf numFmtId="4" fontId="14" fillId="0" borderId="5" xfId="0" applyNumberFormat="1" applyFont="1" applyBorder="1" applyAlignment="1">
      <alignment vertical="center"/>
    </xf>
    <xf numFmtId="0" fontId="1" fillId="0" borderId="0" xfId="0" applyFont="1" applyBorder="1" applyAlignment="1">
      <alignment vertical="center"/>
    </xf>
    <xf numFmtId="3" fontId="47" fillId="0" borderId="0" xfId="0" applyNumberFormat="1" applyFont="1" applyBorder="1" applyAlignment="1">
      <alignment vertical="center"/>
    </xf>
    <xf numFmtId="0" fontId="14" fillId="0" borderId="0" xfId="0" applyFont="1" applyAlignment="1">
      <alignment vertical="center"/>
    </xf>
    <xf numFmtId="0" fontId="1" fillId="0" borderId="3" xfId="0" applyFont="1" applyBorder="1" applyAlignment="1">
      <alignment vertical="center" wrapText="1"/>
    </xf>
    <xf numFmtId="39" fontId="3" fillId="2" borderId="6" xfId="0" applyNumberFormat="1" applyFont="1" applyFill="1" applyBorder="1" applyAlignment="1">
      <alignment horizontal="center" vertical="center"/>
    </xf>
    <xf numFmtId="0" fontId="47" fillId="0" borderId="3" xfId="0" applyFont="1" applyBorder="1" applyAlignment="1">
      <alignment vertical="center"/>
    </xf>
    <xf numFmtId="0" fontId="12" fillId="0" borderId="0" xfId="0" applyFont="1" applyAlignment="1">
      <alignment vertical="center"/>
    </xf>
    <xf numFmtId="168" fontId="12" fillId="0" borderId="0" xfId="0" applyNumberFormat="1" applyFont="1" applyAlignment="1">
      <alignment vertical="center"/>
    </xf>
    <xf numFmtId="1" fontId="3" fillId="2" borderId="6" xfId="0" applyNumberFormat="1" applyFont="1" applyFill="1" applyBorder="1" applyAlignment="1">
      <alignment horizontal="center" vertical="center"/>
    </xf>
    <xf numFmtId="39" fontId="3" fillId="2" borderId="7" xfId="0" applyNumberFormat="1" applyFont="1" applyFill="1" applyBorder="1" applyAlignment="1">
      <alignment horizontal="center" vertical="center"/>
    </xf>
    <xf numFmtId="0" fontId="1" fillId="0" borderId="7" xfId="0" applyFont="1" applyBorder="1" applyAlignment="1">
      <alignment vertical="center"/>
    </xf>
    <xf numFmtId="3" fontId="47" fillId="0" borderId="5" xfId="0" applyNumberFormat="1" applyFont="1" applyBorder="1" applyAlignment="1">
      <alignment vertical="center"/>
    </xf>
    <xf numFmtId="0" fontId="1" fillId="0" borderId="5" xfId="0" applyFont="1" applyBorder="1" applyAlignment="1">
      <alignment vertical="center" wrapText="1"/>
    </xf>
    <xf numFmtId="0" fontId="1" fillId="5" borderId="5" xfId="0" applyFont="1" applyFill="1" applyBorder="1" applyAlignment="1">
      <alignment horizontal="center" vertical="center"/>
    </xf>
    <xf numFmtId="0" fontId="2" fillId="0" borderId="5" xfId="0" applyFont="1" applyBorder="1"/>
    <xf numFmtId="0" fontId="2" fillId="0" borderId="3" xfId="0" applyFont="1" applyBorder="1"/>
    <xf numFmtId="0" fontId="1" fillId="0" borderId="3" xfId="0" applyFont="1" applyFill="1" applyBorder="1" applyAlignment="1">
      <alignment horizontal="center"/>
    </xf>
    <xf numFmtId="39" fontId="44" fillId="2" borderId="0" xfId="0" applyNumberFormat="1" applyFont="1" applyFill="1" applyAlignment="1">
      <alignment horizontal="right" vertical="center"/>
    </xf>
    <xf numFmtId="0" fontId="17" fillId="0" borderId="3" xfId="0" applyFont="1" applyFill="1" applyBorder="1" applyAlignment="1">
      <alignment vertical="center"/>
    </xf>
    <xf numFmtId="0" fontId="43" fillId="0" borderId="5" xfId="0" applyFont="1" applyBorder="1" applyAlignment="1">
      <alignment vertical="center"/>
    </xf>
    <xf numFmtId="0" fontId="3" fillId="2" borderId="0" xfId="0" applyFont="1" applyFill="1" applyAlignment="1">
      <alignment horizontal="center" vertical="center"/>
    </xf>
    <xf numFmtId="0" fontId="1" fillId="2" borderId="0" xfId="0" applyFont="1" applyFill="1" applyAlignment="1">
      <alignment horizontal="center" vertical="center"/>
    </xf>
    <xf numFmtId="0" fontId="18" fillId="0" borderId="0" xfId="0" applyFont="1" applyFill="1" applyAlignment="1">
      <alignment horizontal="center" vertical="center"/>
    </xf>
    <xf numFmtId="4" fontId="2" fillId="0" borderId="0" xfId="0" applyNumberFormat="1" applyFont="1" applyAlignment="1">
      <alignment horizontal="center"/>
    </xf>
    <xf numFmtId="0" fontId="0" fillId="0" borderId="0" xfId="0" applyAlignment="1">
      <alignment horizontal="center"/>
    </xf>
    <xf numFmtId="0" fontId="0" fillId="0" borderId="0" xfId="0" applyAlignment="1">
      <alignment horizontal="center" vertical="center"/>
    </xf>
    <xf numFmtId="0" fontId="17" fillId="2" borderId="0" xfId="0" applyFont="1" applyFill="1" applyAlignment="1">
      <alignment horizontal="center" vertical="center"/>
    </xf>
    <xf numFmtId="4" fontId="14" fillId="0" borderId="5" xfId="0" applyNumberFormat="1" applyFont="1" applyBorder="1" applyAlignment="1">
      <alignment horizontal="center" vertical="center"/>
    </xf>
    <xf numFmtId="0" fontId="0" fillId="0" borderId="0" xfId="0" applyAlignment="1"/>
    <xf numFmtId="169" fontId="2" fillId="0" borderId="5" xfId="0" applyNumberFormat="1" applyFont="1" applyBorder="1" applyAlignment="1">
      <alignment horizontal="center"/>
    </xf>
    <xf numFmtId="169" fontId="5" fillId="0" borderId="5" xfId="0" applyNumberFormat="1" applyFont="1" applyBorder="1" applyAlignment="1">
      <alignment horizontal="center"/>
    </xf>
    <xf numFmtId="4" fontId="17" fillId="0" borderId="5" xfId="0" applyNumberFormat="1" applyFont="1" applyBorder="1" applyAlignment="1">
      <alignment horizontal="right" vertical="center"/>
    </xf>
    <xf numFmtId="4" fontId="17" fillId="0" borderId="5" xfId="0" applyNumberFormat="1" applyFont="1" applyBorder="1" applyAlignment="1">
      <alignment horizontal="right"/>
    </xf>
    <xf numFmtId="4" fontId="43" fillId="0" borderId="17" xfId="0" applyNumberFormat="1" applyFont="1" applyBorder="1" applyAlignment="1">
      <alignment horizontal="right" vertical="center"/>
    </xf>
    <xf numFmtId="0" fontId="29" fillId="0" borderId="0" xfId="0" applyFont="1" applyFill="1" applyAlignment="1">
      <alignment horizontal="center" vertical="center"/>
    </xf>
    <xf numFmtId="0" fontId="13" fillId="0" borderId="7" xfId="0" applyFont="1" applyFill="1" applyBorder="1" applyAlignment="1">
      <alignment vertical="center"/>
    </xf>
    <xf numFmtId="4" fontId="13" fillId="3" borderId="5" xfId="2" applyNumberFormat="1" applyFont="1" applyFill="1" applyBorder="1" applyAlignment="1">
      <alignment horizontal="center" vertical="center"/>
    </xf>
    <xf numFmtId="4" fontId="13" fillId="3" borderId="4" xfId="2" applyNumberFormat="1" applyFont="1" applyFill="1" applyBorder="1" applyAlignment="1">
      <alignment horizontal="center" vertical="center"/>
    </xf>
    <xf numFmtId="4" fontId="16" fillId="0" borderId="17" xfId="0" applyNumberFormat="1" applyFont="1" applyBorder="1" applyAlignment="1">
      <alignment horizontal="center"/>
    </xf>
    <xf numFmtId="0" fontId="48" fillId="0" borderId="0" xfId="0" applyFont="1"/>
    <xf numFmtId="0" fontId="13" fillId="0" borderId="5" xfId="0" applyFont="1" applyFill="1" applyBorder="1" applyAlignment="1">
      <alignment horizontal="left" vertical="top" wrapText="1"/>
    </xf>
    <xf numFmtId="0" fontId="13" fillId="0" borderId="5" xfId="0" applyFont="1" applyFill="1" applyBorder="1"/>
    <xf numFmtId="4" fontId="13" fillId="0" borderId="5" xfId="0" applyNumberFormat="1" applyFont="1" applyBorder="1" applyAlignment="1">
      <alignment horizontal="center"/>
    </xf>
    <xf numFmtId="0" fontId="16" fillId="0" borderId="5" xfId="0" applyFont="1" applyBorder="1"/>
    <xf numFmtId="4" fontId="16" fillId="0" borderId="5" xfId="0" applyNumberFormat="1" applyFont="1" applyBorder="1" applyAlignment="1">
      <alignment horizontal="center"/>
    </xf>
    <xf numFmtId="0" fontId="48" fillId="0" borderId="0" xfId="0" applyFont="1" applyBorder="1"/>
    <xf numFmtId="0" fontId="30" fillId="0" borderId="0" xfId="0" applyFont="1" applyBorder="1"/>
    <xf numFmtId="0" fontId="43" fillId="0" borderId="5" xfId="0" applyFont="1" applyBorder="1" applyAlignment="1">
      <alignment horizontal="center"/>
    </xf>
    <xf numFmtId="0" fontId="16" fillId="0" borderId="5" xfId="0" applyFont="1" applyBorder="1" applyAlignment="1">
      <alignment horizontal="center"/>
    </xf>
    <xf numFmtId="3" fontId="13" fillId="0" borderId="5" xfId="0" applyNumberFormat="1" applyFont="1" applyBorder="1" applyAlignment="1">
      <alignment horizontal="center"/>
    </xf>
    <xf numFmtId="3" fontId="13" fillId="0" borderId="4" xfId="0" applyNumberFormat="1" applyFont="1" applyFill="1" applyBorder="1" applyAlignment="1">
      <alignment horizontal="center"/>
    </xf>
    <xf numFmtId="3" fontId="49" fillId="0" borderId="4" xfId="0" applyNumberFormat="1" applyFont="1" applyBorder="1" applyAlignment="1">
      <alignment horizontal="center"/>
    </xf>
    <xf numFmtId="0" fontId="9" fillId="0" borderId="0" xfId="0" applyFont="1" applyAlignment="1">
      <alignment vertical="center"/>
    </xf>
    <xf numFmtId="0" fontId="0" fillId="0" borderId="0" xfId="0" applyAlignment="1">
      <alignment horizontal="justify" vertical="center"/>
    </xf>
    <xf numFmtId="0" fontId="9" fillId="0" borderId="0" xfId="0" applyFont="1" applyAlignment="1">
      <alignment horizontal="justify" vertical="center"/>
    </xf>
    <xf numFmtId="0" fontId="0" fillId="0" borderId="0" xfId="0" applyBorder="1" applyAlignment="1">
      <alignment vertical="center"/>
    </xf>
    <xf numFmtId="0" fontId="10" fillId="0" borderId="0" xfId="0" applyFont="1" applyAlignment="1">
      <alignment horizontal="justify" vertical="center"/>
    </xf>
    <xf numFmtId="0" fontId="52" fillId="0" borderId="0" xfId="0" applyFont="1"/>
    <xf numFmtId="0" fontId="20" fillId="0" borderId="0" xfId="0" applyFont="1" applyAlignment="1">
      <alignment horizontal="justify" vertical="center"/>
    </xf>
    <xf numFmtId="0" fontId="41" fillId="0" borderId="0" xfId="0" applyFont="1"/>
    <xf numFmtId="0" fontId="53" fillId="0" borderId="0" xfId="0" applyFont="1" applyAlignment="1">
      <alignment horizontal="justify" vertical="center"/>
    </xf>
    <xf numFmtId="0" fontId="55" fillId="0" borderId="0" xfId="0" applyFont="1" applyFill="1" applyAlignment="1">
      <alignment horizontal="center" vertical="center"/>
    </xf>
    <xf numFmtId="0" fontId="54" fillId="0" borderId="0" xfId="0" applyFont="1"/>
    <xf numFmtId="43" fontId="56" fillId="0" borderId="0" xfId="2" applyFont="1" applyFill="1" applyBorder="1" applyAlignment="1">
      <alignment horizontal="center"/>
    </xf>
    <xf numFmtId="0" fontId="56" fillId="0" borderId="5" xfId="9" applyFont="1" applyFill="1" applyBorder="1"/>
    <xf numFmtId="4" fontId="56" fillId="3" borderId="5" xfId="2" applyNumberFormat="1" applyFont="1" applyFill="1" applyBorder="1" applyAlignment="1">
      <alignment horizontal="center"/>
    </xf>
    <xf numFmtId="0" fontId="57" fillId="0" borderId="5" xfId="0" applyFont="1" applyFill="1" applyBorder="1" applyAlignment="1">
      <alignment horizontal="center"/>
    </xf>
    <xf numFmtId="4" fontId="57" fillId="0" borderId="17" xfId="0" applyNumberFormat="1" applyFont="1" applyBorder="1" applyAlignment="1">
      <alignment horizontal="center"/>
    </xf>
    <xf numFmtId="0" fontId="58" fillId="0" borderId="0" xfId="0" applyFont="1"/>
    <xf numFmtId="0" fontId="57" fillId="5" borderId="5" xfId="0" applyFont="1" applyFill="1" applyBorder="1" applyAlignment="1">
      <alignment horizontal="center"/>
    </xf>
    <xf numFmtId="0" fontId="57" fillId="5" borderId="6" xfId="0" applyFont="1" applyFill="1" applyBorder="1" applyAlignment="1">
      <alignment horizontal="center"/>
    </xf>
    <xf numFmtId="0" fontId="54" fillId="2" borderId="0" xfId="0" applyFont="1" applyFill="1"/>
    <xf numFmtId="0" fontId="57" fillId="0" borderId="5" xfId="0" applyFont="1" applyFill="1" applyBorder="1" applyAlignment="1">
      <alignment horizontal="left" vertical="top"/>
    </xf>
    <xf numFmtId="4" fontId="57" fillId="0" borderId="5" xfId="0" applyNumberFormat="1" applyFont="1" applyBorder="1" applyAlignment="1">
      <alignment horizontal="center" vertical="center"/>
    </xf>
    <xf numFmtId="0" fontId="57" fillId="0" borderId="5" xfId="0" applyFont="1" applyFill="1" applyBorder="1" applyAlignment="1">
      <alignment horizontal="left"/>
    </xf>
    <xf numFmtId="0" fontId="56" fillId="0" borderId="5" xfId="0" applyFont="1" applyFill="1" applyBorder="1" applyAlignment="1">
      <alignment horizontal="left" vertical="top"/>
    </xf>
    <xf numFmtId="4" fontId="58" fillId="0" borderId="5" xfId="0" applyNumberFormat="1" applyFont="1" applyBorder="1" applyAlignment="1">
      <alignment horizontal="center"/>
    </xf>
    <xf numFmtId="4" fontId="59" fillId="0" borderId="17" xfId="0" applyNumberFormat="1" applyFont="1" applyBorder="1" applyAlignment="1">
      <alignment horizontal="center"/>
    </xf>
    <xf numFmtId="0" fontId="60" fillId="0" borderId="0" xfId="0" applyFont="1" applyFill="1" applyBorder="1" applyAlignment="1">
      <alignment horizontal="left" vertical="top"/>
    </xf>
    <xf numFmtId="0" fontId="54" fillId="0" borderId="0" xfId="0" applyFont="1" applyAlignment="1">
      <alignment horizontal="justify" vertical="center"/>
    </xf>
    <xf numFmtId="0" fontId="64" fillId="0" borderId="0" xfId="0" applyFont="1" applyAlignment="1">
      <alignment horizontal="justify" vertical="center"/>
    </xf>
    <xf numFmtId="0" fontId="65" fillId="0" borderId="0" xfId="0" applyFont="1" applyAlignment="1">
      <alignment horizontal="justify" vertical="center"/>
    </xf>
    <xf numFmtId="0" fontId="14" fillId="2" borderId="0" xfId="0" applyFont="1" applyFill="1" applyAlignment="1">
      <alignment vertical="center"/>
    </xf>
    <xf numFmtId="0" fontId="1" fillId="2" borderId="0" xfId="0" applyFont="1" applyFill="1" applyAlignment="1">
      <alignment horizontal="left" vertical="center"/>
    </xf>
    <xf numFmtId="0" fontId="47" fillId="2" borderId="0" xfId="0" applyFont="1" applyFill="1" applyAlignment="1">
      <alignment horizontal="center" vertical="center"/>
    </xf>
    <xf numFmtId="0" fontId="14" fillId="2" borderId="0" xfId="0" applyFont="1" applyFill="1" applyAlignment="1">
      <alignment horizontal="justify" vertical="center"/>
    </xf>
    <xf numFmtId="39" fontId="1" fillId="2" borderId="0" xfId="0" applyNumberFormat="1" applyFont="1" applyFill="1" applyAlignment="1">
      <alignment vertical="center"/>
    </xf>
    <xf numFmtId="39" fontId="14" fillId="2" borderId="0" xfId="0" applyNumberFormat="1" applyFont="1" applyFill="1" applyAlignment="1">
      <alignment vertical="center"/>
    </xf>
    <xf numFmtId="41" fontId="14" fillId="2" borderId="0" xfId="0" applyNumberFormat="1" applyFont="1" applyFill="1" applyBorder="1" applyAlignment="1">
      <alignment vertical="center"/>
    </xf>
    <xf numFmtId="41" fontId="14" fillId="2" borderId="0" xfId="0" applyNumberFormat="1" applyFont="1" applyFill="1" applyBorder="1" applyAlignment="1">
      <alignment horizontal="left" vertical="center"/>
    </xf>
    <xf numFmtId="41" fontId="1" fillId="2" borderId="1" xfId="0" applyNumberFormat="1" applyFont="1" applyFill="1" applyBorder="1" applyAlignment="1">
      <alignment vertical="center"/>
    </xf>
    <xf numFmtId="41" fontId="14" fillId="2" borderId="0" xfId="0" applyNumberFormat="1" applyFont="1" applyFill="1" applyAlignment="1">
      <alignment vertical="center"/>
    </xf>
    <xf numFmtId="41" fontId="14" fillId="2" borderId="0" xfId="0" applyNumberFormat="1" applyFont="1" applyFill="1" applyAlignment="1">
      <alignment horizontal="left" vertical="center"/>
    </xf>
    <xf numFmtId="171" fontId="14" fillId="2" borderId="0" xfId="0" applyNumberFormat="1" applyFont="1" applyFill="1" applyAlignment="1">
      <alignment horizontal="left" vertical="center"/>
    </xf>
    <xf numFmtId="41" fontId="14" fillId="2" borderId="1" xfId="0" applyNumberFormat="1" applyFont="1" applyFill="1" applyBorder="1" applyAlignment="1">
      <alignment vertical="center"/>
    </xf>
    <xf numFmtId="170" fontId="14" fillId="2" borderId="0" xfId="0" applyNumberFormat="1" applyFont="1" applyFill="1" applyAlignment="1">
      <alignment horizontal="left" vertical="center"/>
    </xf>
    <xf numFmtId="170" fontId="14" fillId="2" borderId="0" xfId="0" applyNumberFormat="1" applyFont="1" applyFill="1" applyBorder="1" applyAlignment="1">
      <alignment horizontal="left" vertical="center"/>
    </xf>
    <xf numFmtId="0" fontId="14" fillId="2" borderId="0" xfId="0" applyFont="1" applyFill="1" applyAlignment="1">
      <alignment horizontal="left" vertical="center"/>
    </xf>
    <xf numFmtId="170" fontId="14" fillId="2" borderId="0" xfId="0" applyNumberFormat="1" applyFont="1" applyFill="1" applyAlignment="1">
      <alignment vertical="center"/>
    </xf>
    <xf numFmtId="41" fontId="1" fillId="2" borderId="2" xfId="0" applyNumberFormat="1" applyFont="1" applyFill="1" applyBorder="1" applyAlignment="1">
      <alignment vertical="center"/>
    </xf>
    <xf numFmtId="41" fontId="66" fillId="2" borderId="0" xfId="0" applyNumberFormat="1" applyFont="1" applyFill="1" applyBorder="1" applyAlignment="1">
      <alignment horizontal="left" vertical="center"/>
    </xf>
    <xf numFmtId="0" fontId="14" fillId="0" borderId="1" xfId="0" applyFont="1" applyBorder="1" applyAlignment="1">
      <alignment vertical="center"/>
    </xf>
    <xf numFmtId="0" fontId="2" fillId="2" borderId="13" xfId="0" applyFont="1" applyFill="1" applyBorder="1" applyAlignment="1">
      <alignment vertical="center"/>
    </xf>
    <xf numFmtId="0" fontId="2" fillId="2" borderId="15" xfId="0" applyFont="1" applyFill="1" applyBorder="1" applyAlignment="1">
      <alignment vertical="center"/>
    </xf>
    <xf numFmtId="0" fontId="14" fillId="2" borderId="0" xfId="0" applyFont="1" applyFill="1" applyBorder="1" applyAlignment="1">
      <alignment vertical="center"/>
    </xf>
    <xf numFmtId="0" fontId="20" fillId="0" borderId="0" xfId="0" applyFont="1" applyBorder="1" applyAlignment="1">
      <alignment horizontal="justify" vertical="center"/>
    </xf>
    <xf numFmtId="0" fontId="1" fillId="2" borderId="0" xfId="0" applyFont="1" applyFill="1" applyBorder="1" applyAlignment="1">
      <alignment horizontal="left" vertical="center"/>
    </xf>
    <xf numFmtId="0" fontId="14" fillId="2" borderId="11" xfId="0" applyFont="1" applyFill="1" applyBorder="1" applyAlignment="1">
      <alignment vertical="center"/>
    </xf>
    <xf numFmtId="0" fontId="10" fillId="0" borderId="0" xfId="0" applyFont="1" applyBorder="1" applyAlignment="1">
      <alignment horizontal="justify" vertical="center"/>
    </xf>
    <xf numFmtId="41" fontId="14" fillId="2" borderId="11" xfId="0" applyNumberFormat="1" applyFont="1" applyFill="1" applyBorder="1" applyAlignment="1">
      <alignment vertical="center"/>
    </xf>
    <xf numFmtId="0" fontId="2" fillId="0" borderId="15" xfId="0" applyFont="1" applyBorder="1" applyAlignment="1">
      <alignment vertical="center"/>
    </xf>
    <xf numFmtId="0" fontId="14" fillId="0" borderId="0" xfId="0" applyFont="1" applyBorder="1" applyAlignment="1">
      <alignment vertical="center"/>
    </xf>
    <xf numFmtId="0" fontId="14" fillId="0" borderId="11" xfId="0" applyFont="1" applyBorder="1" applyAlignment="1">
      <alignment vertical="center"/>
    </xf>
    <xf numFmtId="0" fontId="2" fillId="0" borderId="9" xfId="0" applyFont="1" applyBorder="1" applyAlignment="1">
      <alignment vertical="center"/>
    </xf>
    <xf numFmtId="0" fontId="14" fillId="0" borderId="12" xfId="0" applyFont="1" applyBorder="1" applyAlignment="1">
      <alignment vertical="center"/>
    </xf>
    <xf numFmtId="0" fontId="67" fillId="0" borderId="0" xfId="0" applyFont="1"/>
    <xf numFmtId="0" fontId="68" fillId="0" borderId="0" xfId="0" applyFont="1"/>
    <xf numFmtId="0" fontId="68" fillId="0" borderId="7" xfId="0" applyFont="1" applyFill="1" applyBorder="1" applyAlignment="1">
      <alignment horizontal="left"/>
    </xf>
    <xf numFmtId="4" fontId="68" fillId="0" borderId="5" xfId="0" applyNumberFormat="1" applyFont="1" applyFill="1" applyBorder="1" applyAlignment="1">
      <alignment horizontal="center"/>
    </xf>
    <xf numFmtId="0" fontId="67" fillId="0" borderId="0" xfId="0" applyFont="1" applyFill="1"/>
    <xf numFmtId="0" fontId="68" fillId="0" borderId="5" xfId="0" applyFont="1" applyFill="1" applyBorder="1" applyAlignment="1">
      <alignment horizontal="left"/>
    </xf>
    <xf numFmtId="0" fontId="29" fillId="0" borderId="3" xfId="0" applyFont="1" applyFill="1" applyBorder="1" applyAlignment="1">
      <alignment horizontal="center"/>
    </xf>
    <xf numFmtId="4" fontId="29" fillId="0" borderId="18" xfId="0" applyNumberFormat="1" applyFont="1" applyBorder="1" applyAlignment="1">
      <alignment horizontal="center"/>
    </xf>
    <xf numFmtId="0" fontId="29" fillId="0" borderId="0" xfId="0" applyFont="1" applyFill="1" applyBorder="1" applyAlignment="1">
      <alignment horizontal="center"/>
    </xf>
    <xf numFmtId="3" fontId="69" fillId="0" borderId="0" xfId="0" applyNumberFormat="1" applyFont="1" applyBorder="1" applyAlignment="1">
      <alignment horizontal="center"/>
    </xf>
    <xf numFmtId="3" fontId="63" fillId="0" borderId="0" xfId="0" applyNumberFormat="1" applyFont="1" applyBorder="1" applyAlignment="1">
      <alignment horizontal="center"/>
    </xf>
    <xf numFmtId="0" fontId="65" fillId="0" borderId="0" xfId="0" applyFont="1"/>
    <xf numFmtId="0" fontId="1" fillId="0" borderId="0" xfId="0" applyFont="1" applyAlignment="1">
      <alignment horizontal="left" vertical="center" indent="1"/>
    </xf>
    <xf numFmtId="3" fontId="10" fillId="0" borderId="0" xfId="0" applyNumberFormat="1" applyFont="1"/>
    <xf numFmtId="0" fontId="65" fillId="0" borderId="0" xfId="0" applyFont="1" applyBorder="1"/>
    <xf numFmtId="43" fontId="62" fillId="0" borderId="0" xfId="2" applyFont="1" applyFill="1" applyBorder="1" applyAlignment="1">
      <alignment horizontal="center"/>
    </xf>
    <xf numFmtId="0" fontId="62" fillId="0" borderId="7" xfId="0" applyFont="1" applyFill="1" applyBorder="1" applyAlignment="1">
      <alignment vertical="center"/>
    </xf>
    <xf numFmtId="4" fontId="62" fillId="3" borderId="5" xfId="2" applyNumberFormat="1" applyFont="1" applyFill="1" applyBorder="1" applyAlignment="1">
      <alignment horizontal="center" vertical="center"/>
    </xf>
    <xf numFmtId="4" fontId="62" fillId="3" borderId="6" xfId="2" applyNumberFormat="1" applyFont="1" applyFill="1" applyBorder="1" applyAlignment="1">
      <alignment horizontal="center" vertical="center"/>
    </xf>
    <xf numFmtId="0" fontId="18" fillId="0" borderId="5" xfId="0" applyFont="1" applyFill="1" applyBorder="1" applyAlignment="1">
      <alignment horizontal="center"/>
    </xf>
    <xf numFmtId="4" fontId="18" fillId="0" borderId="17" xfId="0" applyNumberFormat="1" applyFont="1" applyBorder="1" applyAlignment="1">
      <alignment horizontal="center"/>
    </xf>
    <xf numFmtId="0" fontId="70" fillId="0" borderId="0" xfId="0" applyFont="1"/>
    <xf numFmtId="0" fontId="71" fillId="0" borderId="0" xfId="0" applyFont="1"/>
    <xf numFmtId="43" fontId="68" fillId="0" borderId="0" xfId="2" applyFont="1" applyFill="1" applyBorder="1" applyAlignment="1">
      <alignment horizontal="center"/>
    </xf>
    <xf numFmtId="0" fontId="68" fillId="0" borderId="7" xfId="0" applyFont="1" applyBorder="1"/>
    <xf numFmtId="4" fontId="68" fillId="0" borderId="5" xfId="0" applyNumberFormat="1" applyFont="1" applyBorder="1" applyAlignment="1">
      <alignment horizontal="center"/>
    </xf>
    <xf numFmtId="0" fontId="68" fillId="0" borderId="5" xfId="0" applyFont="1" applyBorder="1"/>
    <xf numFmtId="4" fontId="29" fillId="0" borderId="17" xfId="0" applyNumberFormat="1" applyFont="1" applyBorder="1" applyAlignment="1">
      <alignment horizontal="center"/>
    </xf>
    <xf numFmtId="4" fontId="72" fillId="0" borderId="7" xfId="0" applyNumberFormat="1" applyFont="1" applyBorder="1" applyAlignment="1">
      <alignment horizontal="center"/>
    </xf>
    <xf numFmtId="4" fontId="72" fillId="0" borderId="5" xfId="0" applyNumberFormat="1" applyFont="1" applyBorder="1" applyAlignment="1">
      <alignment horizontal="center"/>
    </xf>
    <xf numFmtId="4" fontId="73" fillId="0" borderId="5" xfId="0" applyNumberFormat="1" applyFont="1" applyBorder="1" applyAlignment="1">
      <alignment horizontal="center"/>
    </xf>
    <xf numFmtId="4" fontId="43" fillId="0" borderId="17" xfId="0" applyNumberFormat="1" applyFont="1" applyBorder="1" applyAlignment="1">
      <alignment horizontal="center"/>
    </xf>
    <xf numFmtId="4" fontId="17" fillId="0" borderId="5" xfId="0" applyNumberFormat="1" applyFont="1" applyBorder="1" applyAlignment="1">
      <alignment horizontal="center"/>
    </xf>
    <xf numFmtId="0" fontId="16" fillId="0" borderId="5" xfId="0" applyFont="1" applyBorder="1" applyAlignment="1">
      <alignment horizontal="left"/>
    </xf>
    <xf numFmtId="4" fontId="52" fillId="0" borderId="0" xfId="0" applyNumberFormat="1" applyFont="1" applyBorder="1" applyAlignment="1"/>
    <xf numFmtId="0" fontId="16" fillId="0" borderId="3" xfId="0" applyFont="1" applyBorder="1"/>
    <xf numFmtId="0" fontId="16" fillId="0" borderId="3" xfId="9" applyFont="1" applyFill="1" applyBorder="1"/>
    <xf numFmtId="0" fontId="29" fillId="0" borderId="5" xfId="0" applyFont="1" applyBorder="1" applyAlignment="1">
      <alignment horizontal="left"/>
    </xf>
    <xf numFmtId="4" fontId="43" fillId="0" borderId="5" xfId="0" applyNumberFormat="1" applyFont="1" applyBorder="1" applyAlignment="1">
      <alignment horizontal="center"/>
    </xf>
    <xf numFmtId="3" fontId="30" fillId="0" borderId="0" xfId="0" applyNumberFormat="1" applyFont="1"/>
    <xf numFmtId="170" fontId="13" fillId="2" borderId="0" xfId="0" applyNumberFormat="1" applyFont="1" applyFill="1" applyBorder="1" applyAlignment="1">
      <alignment horizontal="center" vertical="center"/>
    </xf>
    <xf numFmtId="170" fontId="13" fillId="2" borderId="1" xfId="0" applyNumberFormat="1" applyFont="1" applyFill="1" applyBorder="1" applyAlignment="1">
      <alignment vertical="center"/>
    </xf>
    <xf numFmtId="170" fontId="16" fillId="2" borderId="1" xfId="0" applyNumberFormat="1" applyFont="1" applyFill="1" applyBorder="1" applyAlignment="1">
      <alignment horizontal="center" vertical="center"/>
    </xf>
    <xf numFmtId="41" fontId="13" fillId="2" borderId="0" xfId="0" applyNumberFormat="1" applyFont="1" applyFill="1" applyAlignment="1">
      <alignment vertical="center"/>
    </xf>
    <xf numFmtId="41" fontId="13" fillId="2" borderId="0" xfId="0" applyNumberFormat="1" applyFont="1" applyFill="1" applyAlignment="1">
      <alignment horizontal="left" vertical="center"/>
    </xf>
    <xf numFmtId="170" fontId="13" fillId="2" borderId="0" xfId="0" applyNumberFormat="1" applyFont="1" applyFill="1" applyAlignment="1">
      <alignment vertical="center"/>
    </xf>
    <xf numFmtId="170" fontId="13" fillId="2" borderId="0" xfId="0" applyNumberFormat="1" applyFont="1" applyFill="1" applyBorder="1" applyAlignment="1">
      <alignment vertical="center"/>
    </xf>
    <xf numFmtId="170" fontId="16" fillId="2" borderId="2" xfId="0" applyNumberFormat="1" applyFont="1" applyFill="1" applyBorder="1" applyAlignment="1">
      <alignment horizontal="center" vertical="center"/>
    </xf>
    <xf numFmtId="41" fontId="13" fillId="2" borderId="1" xfId="0" applyNumberFormat="1" applyFont="1" applyFill="1" applyBorder="1" applyAlignment="1">
      <alignment vertical="center"/>
    </xf>
    <xf numFmtId="41" fontId="16" fillId="2" borderId="2" xfId="0" applyNumberFormat="1" applyFont="1" applyFill="1" applyBorder="1" applyAlignment="1">
      <alignment vertical="center"/>
    </xf>
    <xf numFmtId="4" fontId="0" fillId="0" borderId="0" xfId="0" applyNumberFormat="1" applyAlignment="1">
      <alignment vertical="center"/>
    </xf>
    <xf numFmtId="164" fontId="0" fillId="0" borderId="0" xfId="0" applyNumberFormat="1"/>
    <xf numFmtId="0" fontId="56" fillId="0" borderId="5" xfId="0" applyFont="1" applyFill="1" applyBorder="1" applyAlignment="1">
      <alignment horizontal="left" vertical="top" wrapText="1"/>
    </xf>
    <xf numFmtId="0" fontId="57" fillId="0" borderId="5" xfId="0" applyFont="1" applyFill="1" applyBorder="1" applyAlignment="1">
      <alignment horizontal="left" vertical="top" wrapText="1"/>
    </xf>
    <xf numFmtId="4" fontId="58" fillId="0" borderId="5" xfId="0" applyNumberFormat="1" applyFont="1" applyBorder="1" applyAlignment="1">
      <alignment horizontal="left" wrapText="1"/>
    </xf>
    <xf numFmtId="0" fontId="0" fillId="0" borderId="0" xfId="0" applyAlignment="1">
      <alignment horizontal="left" wrapText="1"/>
    </xf>
    <xf numFmtId="0" fontId="56" fillId="8" borderId="5" xfId="0" applyFont="1" applyFill="1" applyBorder="1" applyAlignment="1">
      <alignment horizontal="left" vertical="top" wrapText="1"/>
    </xf>
    <xf numFmtId="4" fontId="58" fillId="8" borderId="5" xfId="0" applyNumberFormat="1" applyFont="1" applyFill="1" applyBorder="1" applyAlignment="1">
      <alignment horizontal="left" wrapText="1"/>
    </xf>
    <xf numFmtId="4" fontId="58" fillId="0" borderId="5" xfId="0" applyNumberFormat="1" applyFont="1" applyFill="1" applyBorder="1" applyAlignment="1">
      <alignment horizontal="left" wrapText="1"/>
    </xf>
    <xf numFmtId="0" fontId="56" fillId="9" borderId="5" xfId="0" applyFont="1" applyFill="1" applyBorder="1" applyAlignment="1">
      <alignment horizontal="left" vertical="top" wrapText="1"/>
    </xf>
    <xf numFmtId="4" fontId="58" fillId="9" borderId="5" xfId="0" applyNumberFormat="1" applyFont="1" applyFill="1" applyBorder="1" applyAlignment="1">
      <alignment horizontal="left" wrapText="1"/>
    </xf>
    <xf numFmtId="164" fontId="0" fillId="0" borderId="0" xfId="0" applyNumberFormat="1" applyAlignment="1">
      <alignment vertical="center"/>
    </xf>
    <xf numFmtId="0" fontId="43" fillId="0" borderId="0" xfId="0" applyFont="1" applyAlignment="1">
      <alignment horizontal="center" vertical="center"/>
    </xf>
    <xf numFmtId="0" fontId="17" fillId="0" borderId="0" xfId="0" applyFont="1" applyAlignment="1">
      <alignment horizontal="center" vertical="center"/>
    </xf>
    <xf numFmtId="164" fontId="22" fillId="0" borderId="5" xfId="12" applyFont="1" applyBorder="1" applyAlignment="1">
      <alignment horizontal="center"/>
    </xf>
    <xf numFmtId="164" fontId="0" fillId="0" borderId="0" xfId="12" applyFont="1" applyAlignment="1">
      <alignment vertical="center"/>
    </xf>
    <xf numFmtId="164" fontId="13" fillId="2" borderId="0" xfId="12" applyFont="1" applyFill="1" applyBorder="1" applyAlignment="1">
      <alignment vertical="center"/>
    </xf>
    <xf numFmtId="164" fontId="13" fillId="2" borderId="0" xfId="12" applyFont="1" applyFill="1" applyAlignment="1">
      <alignment vertical="center"/>
    </xf>
    <xf numFmtId="164" fontId="13" fillId="0" borderId="5" xfId="12" applyFont="1" applyFill="1" applyBorder="1" applyAlignment="1">
      <alignment horizontal="center"/>
    </xf>
    <xf numFmtId="164" fontId="16" fillId="0" borderId="5" xfId="12" applyFont="1" applyBorder="1" applyAlignment="1">
      <alignment horizontal="center"/>
    </xf>
    <xf numFmtId="164" fontId="17" fillId="0" borderId="0" xfId="0" applyNumberFormat="1" applyFont="1"/>
    <xf numFmtId="170" fontId="17" fillId="2" borderId="0" xfId="0" applyNumberFormat="1" applyFont="1" applyFill="1" applyAlignment="1">
      <alignment horizontal="right" vertical="center"/>
    </xf>
    <xf numFmtId="170" fontId="17" fillId="2" borderId="0" xfId="0" applyNumberFormat="1" applyFont="1" applyFill="1" applyBorder="1" applyAlignment="1">
      <alignment horizontal="right"/>
    </xf>
    <xf numFmtId="170" fontId="17" fillId="2" borderId="0" xfId="0" applyNumberFormat="1" applyFont="1" applyFill="1" applyBorder="1" applyAlignment="1">
      <alignment horizontal="right" vertical="center"/>
    </xf>
    <xf numFmtId="164" fontId="43" fillId="2" borderId="1" xfId="12" applyFont="1" applyFill="1" applyBorder="1" applyAlignment="1">
      <alignment horizontal="right" vertical="center"/>
    </xf>
    <xf numFmtId="3" fontId="43" fillId="2" borderId="0" xfId="0" applyNumberFormat="1" applyFont="1" applyFill="1" applyBorder="1" applyAlignment="1">
      <alignment horizontal="right" vertical="center"/>
    </xf>
    <xf numFmtId="3" fontId="17" fillId="2" borderId="0" xfId="0" applyNumberFormat="1" applyFont="1" applyFill="1" applyAlignment="1">
      <alignment horizontal="right" vertical="center"/>
    </xf>
    <xf numFmtId="3" fontId="17" fillId="2" borderId="0" xfId="0" applyNumberFormat="1" applyFont="1" applyFill="1" applyAlignment="1">
      <alignment horizontal="right"/>
    </xf>
    <xf numFmtId="170" fontId="17" fillId="2" borderId="1" xfId="0" applyNumberFormat="1" applyFont="1" applyFill="1" applyBorder="1" applyAlignment="1">
      <alignment horizontal="right"/>
    </xf>
    <xf numFmtId="170" fontId="43" fillId="2" borderId="1" xfId="0" applyNumberFormat="1" applyFont="1" applyFill="1" applyBorder="1" applyAlignment="1">
      <alignment horizontal="right" vertical="center"/>
    </xf>
    <xf numFmtId="170" fontId="43" fillId="2" borderId="0" xfId="0" applyNumberFormat="1" applyFont="1" applyFill="1" applyBorder="1" applyAlignment="1">
      <alignment horizontal="right" vertical="center"/>
    </xf>
    <xf numFmtId="170" fontId="17" fillId="2" borderId="0" xfId="0" applyNumberFormat="1" applyFont="1" applyFill="1" applyAlignment="1">
      <alignment horizontal="right"/>
    </xf>
    <xf numFmtId="164" fontId="43" fillId="2" borderId="0" xfId="12" applyFont="1" applyFill="1" applyBorder="1" applyAlignment="1">
      <alignment horizontal="right" vertical="center"/>
    </xf>
    <xf numFmtId="164" fontId="43" fillId="2" borderId="16" xfId="12" applyFont="1" applyFill="1" applyBorder="1" applyAlignment="1">
      <alignment horizontal="right" vertical="center"/>
    </xf>
    <xf numFmtId="0" fontId="17" fillId="2" borderId="0" xfId="0" applyNumberFormat="1" applyFont="1" applyFill="1" applyBorder="1" applyAlignment="1">
      <alignment horizontal="right" vertical="center"/>
    </xf>
    <xf numFmtId="170" fontId="17" fillId="2" borderId="1" xfId="0" applyNumberFormat="1" applyFont="1" applyFill="1" applyBorder="1" applyAlignment="1">
      <alignment horizontal="right" vertical="center"/>
    </xf>
    <xf numFmtId="3" fontId="50" fillId="2" borderId="0" xfId="0" applyNumberFormat="1" applyFont="1" applyFill="1" applyBorder="1" applyAlignment="1">
      <alignment horizontal="right" vertical="center"/>
    </xf>
    <xf numFmtId="39" fontId="17" fillId="2" borderId="0" xfId="0" applyNumberFormat="1" applyFont="1" applyFill="1" applyBorder="1" applyAlignment="1">
      <alignment vertical="center"/>
    </xf>
    <xf numFmtId="164" fontId="74" fillId="2" borderId="2" xfId="12" applyFont="1" applyFill="1" applyBorder="1" applyAlignment="1">
      <alignment horizontal="right" vertical="center"/>
    </xf>
    <xf numFmtId="170" fontId="74" fillId="2" borderId="2" xfId="0" applyNumberFormat="1" applyFont="1" applyFill="1" applyBorder="1" applyAlignment="1">
      <alignment horizontal="right" vertical="center"/>
    </xf>
    <xf numFmtId="164" fontId="13" fillId="2" borderId="0" xfId="12" applyFont="1" applyFill="1" applyBorder="1" applyAlignment="1">
      <alignment horizontal="center" vertical="center"/>
    </xf>
    <xf numFmtId="170" fontId="13" fillId="2" borderId="1" xfId="0" applyNumberFormat="1" applyFont="1" applyFill="1" applyBorder="1" applyAlignment="1">
      <alignment vertical="top"/>
    </xf>
    <xf numFmtId="0" fontId="1" fillId="2" borderId="0" xfId="0" applyFont="1" applyFill="1" applyAlignment="1">
      <alignment horizontal="center" vertical="center"/>
    </xf>
    <xf numFmtId="164" fontId="14" fillId="0" borderId="3" xfId="12" applyFont="1" applyBorder="1"/>
    <xf numFmtId="0" fontId="72" fillId="0" borderId="0" xfId="0" applyFont="1" applyAlignment="1">
      <alignment vertical="center"/>
    </xf>
    <xf numFmtId="0" fontId="12" fillId="0" borderId="0" xfId="0" applyFont="1" applyAlignment="1">
      <alignment horizontal="left"/>
    </xf>
    <xf numFmtId="0" fontId="72" fillId="0" borderId="0" xfId="0" applyFont="1" applyAlignment="1">
      <alignment horizontal="left"/>
    </xf>
    <xf numFmtId="0" fontId="75" fillId="0" borderId="0" xfId="0" applyFont="1" applyAlignment="1">
      <alignment horizontal="left"/>
    </xf>
    <xf numFmtId="43" fontId="12" fillId="0" borderId="0" xfId="0" applyNumberFormat="1" applyFont="1" applyAlignment="1">
      <alignment horizontal="left"/>
    </xf>
    <xf numFmtId="0" fontId="76" fillId="0" borderId="3" xfId="0" applyFont="1" applyBorder="1" applyAlignment="1">
      <alignment horizontal="left" vertical="top"/>
    </xf>
    <xf numFmtId="164" fontId="0" fillId="0" borderId="5" xfId="12" applyFont="1" applyBorder="1" applyAlignment="1">
      <alignment horizontal="right"/>
    </xf>
    <xf numFmtId="164" fontId="30" fillId="0" borderId="5" xfId="12" applyFont="1" applyBorder="1" applyAlignment="1">
      <alignment horizontal="right"/>
    </xf>
    <xf numFmtId="0" fontId="0" fillId="0" borderId="0" xfId="0" applyAlignment="1">
      <alignment horizontal="center"/>
    </xf>
    <xf numFmtId="0" fontId="58" fillId="0" borderId="5" xfId="0" applyFont="1" applyBorder="1" applyAlignment="1">
      <alignment horizontal="center"/>
    </xf>
    <xf numFmtId="0" fontId="58" fillId="0" borderId="0" xfId="0" applyFont="1" applyAlignment="1">
      <alignment horizontal="center"/>
    </xf>
    <xf numFmtId="0" fontId="54" fillId="0" borderId="0" xfId="0" applyFont="1" applyAlignment="1">
      <alignment horizontal="center"/>
    </xf>
    <xf numFmtId="4" fontId="54" fillId="0" borderId="0" xfId="0" applyNumberFormat="1" applyFont="1" applyAlignment="1">
      <alignment horizontal="center"/>
    </xf>
    <xf numFmtId="4" fontId="61" fillId="0" borderId="0" xfId="0" applyNumberFormat="1" applyFont="1" applyAlignment="1">
      <alignment horizontal="center"/>
    </xf>
    <xf numFmtId="0" fontId="76" fillId="0" borderId="3" xfId="0" applyFont="1" applyBorder="1" applyAlignment="1">
      <alignment vertical="center"/>
    </xf>
    <xf numFmtId="0" fontId="76" fillId="0" borderId="5" xfId="0" applyFont="1" applyFill="1" applyBorder="1"/>
    <xf numFmtId="164" fontId="14" fillId="0" borderId="5" xfId="12" applyFont="1" applyBorder="1" applyAlignment="1">
      <alignment horizontal="center"/>
    </xf>
    <xf numFmtId="4" fontId="54" fillId="0" borderId="5" xfId="0" applyNumberFormat="1" applyFont="1" applyBorder="1" applyAlignment="1">
      <alignment horizontal="center"/>
    </xf>
    <xf numFmtId="4" fontId="77" fillId="0" borderId="20" xfId="0" applyNumberFormat="1" applyFont="1" applyBorder="1"/>
    <xf numFmtId="0" fontId="68" fillId="0" borderId="5" xfId="0" applyFont="1" applyFill="1" applyBorder="1"/>
    <xf numFmtId="0" fontId="2" fillId="0" borderId="3" xfId="1" applyFont="1" applyFill="1" applyBorder="1" applyAlignment="1">
      <alignment vertical="center"/>
    </xf>
    <xf numFmtId="4" fontId="0" fillId="0" borderId="5" xfId="0" applyNumberFormat="1" applyFont="1" applyBorder="1"/>
    <xf numFmtId="0" fontId="29" fillId="0" borderId="5" xfId="0" applyFont="1" applyFill="1" applyBorder="1" applyAlignment="1">
      <alignment horizontal="center" shrinkToFit="1"/>
    </xf>
    <xf numFmtId="164" fontId="54" fillId="2" borderId="5" xfId="12" applyFont="1" applyFill="1" applyBorder="1" applyAlignment="1">
      <alignment horizontal="right" vertical="center" wrapText="1"/>
    </xf>
    <xf numFmtId="164" fontId="54" fillId="2" borderId="5" xfId="12" applyFont="1" applyFill="1" applyBorder="1" applyAlignment="1">
      <alignment horizontal="center" wrapText="1"/>
    </xf>
    <xf numFmtId="164" fontId="54" fillId="0" borderId="5" xfId="12" applyFont="1" applyBorder="1" applyAlignment="1">
      <alignment horizontal="center"/>
    </xf>
    <xf numFmtId="164" fontId="30" fillId="0" borderId="5" xfId="12" applyFont="1" applyBorder="1" applyAlignment="1">
      <alignment horizontal="center" vertical="center"/>
    </xf>
    <xf numFmtId="0" fontId="73" fillId="3" borderId="0" xfId="1" applyFont="1" applyFill="1" applyBorder="1" applyAlignment="1">
      <alignment wrapText="1"/>
    </xf>
    <xf numFmtId="4" fontId="58" fillId="0" borderId="5" xfId="0" applyNumberFormat="1" applyFont="1" applyBorder="1" applyAlignment="1">
      <alignment horizontal="right"/>
    </xf>
    <xf numFmtId="164" fontId="2" fillId="0" borderId="0" xfId="12" applyFont="1" applyAlignment="1">
      <alignment vertical="center"/>
    </xf>
    <xf numFmtId="0" fontId="6" fillId="0" borderId="0" xfId="0" applyFont="1"/>
    <xf numFmtId="164" fontId="78" fillId="0" borderId="5" xfId="12" applyFont="1" applyBorder="1" applyAlignment="1">
      <alignment horizontal="right"/>
    </xf>
    <xf numFmtId="164" fontId="54" fillId="0" borderId="5" xfId="12" applyFont="1" applyBorder="1" applyAlignment="1">
      <alignment horizontal="right" vertical="center" wrapText="1"/>
    </xf>
    <xf numFmtId="164" fontId="54" fillId="0" borderId="0" xfId="12" applyFont="1"/>
    <xf numFmtId="43" fontId="0" fillId="0" borderId="0" xfId="0" applyNumberFormat="1"/>
    <xf numFmtId="4" fontId="58" fillId="0" borderId="0" xfId="0" applyNumberFormat="1" applyFont="1" applyBorder="1" applyAlignment="1">
      <alignment horizontal="center"/>
    </xf>
    <xf numFmtId="164" fontId="54" fillId="0" borderId="5" xfId="12" applyFont="1" applyBorder="1" applyAlignment="1">
      <alignment horizontal="right" wrapText="1"/>
    </xf>
    <xf numFmtId="164" fontId="0" fillId="0" borderId="0" xfId="12" applyFont="1"/>
    <xf numFmtId="0" fontId="1" fillId="0" borderId="0" xfId="0" applyFont="1" applyFill="1" applyAlignment="1">
      <alignment horizontal="center" vertical="center"/>
    </xf>
    <xf numFmtId="0" fontId="14" fillId="0" borderId="0" xfId="0" applyFont="1" applyFill="1" applyAlignment="1">
      <alignment horizontal="center" vertical="center"/>
    </xf>
    <xf numFmtId="0" fontId="51" fillId="2" borderId="0" xfId="0" applyFont="1" applyFill="1" applyAlignment="1">
      <alignment horizontal="center" vertical="center"/>
    </xf>
    <xf numFmtId="0" fontId="1" fillId="2" borderId="0" xfId="0" applyFont="1" applyFill="1" applyAlignment="1">
      <alignment horizontal="center" vertical="center"/>
    </xf>
    <xf numFmtId="0" fontId="14" fillId="2" borderId="19" xfId="0" applyFont="1" applyFill="1" applyBorder="1" applyAlignment="1">
      <alignment horizontal="left" vertical="center"/>
    </xf>
    <xf numFmtId="0" fontId="14" fillId="2" borderId="10" xfId="0" applyFont="1" applyFill="1" applyBorder="1" applyAlignment="1">
      <alignment horizontal="left" vertical="center"/>
    </xf>
    <xf numFmtId="0" fontId="1" fillId="0" borderId="6" xfId="0" applyFont="1" applyBorder="1" applyAlignment="1">
      <alignment horizontal="center" vertical="center"/>
    </xf>
    <xf numFmtId="0" fontId="1" fillId="0" borderId="8" xfId="0" applyFont="1" applyBorder="1" applyAlignment="1">
      <alignment horizontal="center" vertical="center"/>
    </xf>
    <xf numFmtId="0" fontId="1" fillId="0" borderId="7" xfId="0" applyFont="1" applyBorder="1" applyAlignment="1">
      <alignment horizontal="center" vertical="center"/>
    </xf>
    <xf numFmtId="0" fontId="29" fillId="0" borderId="0" xfId="0" applyFont="1" applyFill="1" applyAlignment="1">
      <alignment horizontal="center" vertical="center"/>
    </xf>
    <xf numFmtId="0" fontId="29" fillId="0" borderId="0" xfId="0" applyFont="1" applyAlignment="1">
      <alignment horizontal="center" vertical="center"/>
    </xf>
    <xf numFmtId="0" fontId="29" fillId="5" borderId="6" xfId="0" applyFont="1" applyFill="1" applyBorder="1" applyAlignment="1">
      <alignment horizontal="center" vertical="center"/>
    </xf>
    <xf numFmtId="0" fontId="29" fillId="5" borderId="8" xfId="0" applyFont="1" applyFill="1" applyBorder="1" applyAlignment="1">
      <alignment horizontal="center" vertical="center"/>
    </xf>
    <xf numFmtId="0" fontId="29" fillId="5" borderId="10" xfId="0" applyFont="1" applyFill="1" applyBorder="1" applyAlignment="1">
      <alignment horizontal="center" vertical="center"/>
    </xf>
    <xf numFmtId="0" fontId="29" fillId="5" borderId="11" xfId="0" applyFont="1" applyFill="1" applyBorder="1" applyAlignment="1">
      <alignment horizontal="center" vertical="center"/>
    </xf>
    <xf numFmtId="0" fontId="29" fillId="5" borderId="12" xfId="0" applyFont="1" applyFill="1" applyBorder="1" applyAlignment="1">
      <alignment horizontal="center" vertical="center"/>
    </xf>
    <xf numFmtId="0" fontId="29" fillId="5" borderId="7" xfId="0" applyFont="1" applyFill="1" applyBorder="1" applyAlignment="1">
      <alignment horizontal="center" vertical="center"/>
    </xf>
    <xf numFmtId="0" fontId="16" fillId="0" borderId="0" xfId="0" applyFont="1" applyFill="1" applyAlignment="1">
      <alignment horizontal="center" vertical="center"/>
    </xf>
    <xf numFmtId="0" fontId="18" fillId="5" borderId="10" xfId="0" applyFont="1" applyFill="1" applyBorder="1" applyAlignment="1">
      <alignment horizontal="center" vertical="center"/>
    </xf>
    <xf numFmtId="0" fontId="18" fillId="5" borderId="11" xfId="0" applyFont="1" applyFill="1" applyBorder="1" applyAlignment="1">
      <alignment horizontal="center" vertical="center"/>
    </xf>
    <xf numFmtId="0" fontId="18" fillId="5" borderId="12" xfId="0" applyFont="1" applyFill="1" applyBorder="1" applyAlignment="1">
      <alignment horizontal="center" vertical="center"/>
    </xf>
    <xf numFmtId="0" fontId="18" fillId="0" borderId="0" xfId="0" applyFont="1" applyFill="1" applyAlignment="1">
      <alignment horizontal="center" vertical="center"/>
    </xf>
    <xf numFmtId="0" fontId="18" fillId="0" borderId="0" xfId="0" applyFont="1" applyAlignment="1">
      <alignment horizontal="center" vertical="center"/>
    </xf>
    <xf numFmtId="0" fontId="18" fillId="5" borderId="6" xfId="0" applyFont="1" applyFill="1" applyBorder="1" applyAlignment="1">
      <alignment horizontal="center" vertical="center"/>
    </xf>
    <xf numFmtId="0" fontId="18" fillId="5" borderId="8" xfId="0" applyFont="1" applyFill="1" applyBorder="1" applyAlignment="1">
      <alignment horizontal="center" vertical="center"/>
    </xf>
    <xf numFmtId="0" fontId="18" fillId="5" borderId="7" xfId="0" applyFont="1" applyFill="1" applyBorder="1" applyAlignment="1">
      <alignment horizontal="center" vertical="center"/>
    </xf>
    <xf numFmtId="0" fontId="47" fillId="0" borderId="13" xfId="0" applyFont="1" applyBorder="1" applyAlignment="1">
      <alignment horizontal="center" vertical="center"/>
    </xf>
    <xf numFmtId="0" fontId="47" fillId="0" borderId="9" xfId="0" applyFont="1" applyBorder="1" applyAlignment="1">
      <alignment horizontal="center" vertical="center"/>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6" fillId="5" borderId="6" xfId="0" applyFont="1" applyFill="1" applyBorder="1" applyAlignment="1">
      <alignment horizontal="center" vertical="center"/>
    </xf>
    <xf numFmtId="0" fontId="16" fillId="5" borderId="8" xfId="0" applyFont="1" applyFill="1" applyBorder="1" applyAlignment="1">
      <alignment horizontal="center" vertical="center"/>
    </xf>
    <xf numFmtId="0" fontId="16" fillId="5" borderId="7" xfId="0" applyFont="1" applyFill="1" applyBorder="1" applyAlignment="1">
      <alignment horizontal="center" vertical="center"/>
    </xf>
    <xf numFmtId="0" fontId="16" fillId="5" borderId="10" xfId="0" applyFont="1" applyFill="1" applyBorder="1" applyAlignment="1">
      <alignment horizontal="center" vertical="center"/>
    </xf>
    <xf numFmtId="0" fontId="16" fillId="5" borderId="11" xfId="0" applyFont="1" applyFill="1" applyBorder="1" applyAlignment="1">
      <alignment horizontal="center" vertical="center"/>
    </xf>
    <xf numFmtId="0" fontId="16" fillId="5" borderId="12" xfId="0" applyFont="1" applyFill="1" applyBorder="1" applyAlignment="1">
      <alignment horizontal="center" vertical="center"/>
    </xf>
    <xf numFmtId="0" fontId="9" fillId="0" borderId="0" xfId="0" applyFont="1" applyBorder="1" applyAlignment="1">
      <alignment horizontal="center"/>
    </xf>
    <xf numFmtId="0" fontId="9" fillId="0" borderId="0" xfId="0" applyFont="1" applyBorder="1" applyAlignment="1">
      <alignment horizontal="center" vertical="center" wrapText="1"/>
    </xf>
    <xf numFmtId="0" fontId="55" fillId="0" borderId="0" xfId="0" applyFont="1" applyFill="1" applyAlignment="1">
      <alignment horizontal="center" vertical="center"/>
    </xf>
    <xf numFmtId="0" fontId="55" fillId="0" borderId="0" xfId="0" applyFont="1" applyAlignment="1">
      <alignment horizontal="center" vertical="center"/>
    </xf>
    <xf numFmtId="0" fontId="57" fillId="5" borderId="6" xfId="0" applyFont="1" applyFill="1" applyBorder="1" applyAlignment="1">
      <alignment horizontal="center" vertical="center"/>
    </xf>
    <xf numFmtId="0" fontId="57" fillId="5" borderId="8" xfId="0" applyFont="1" applyFill="1" applyBorder="1" applyAlignment="1">
      <alignment horizontal="center" vertical="center"/>
    </xf>
    <xf numFmtId="0" fontId="57" fillId="5" borderId="7" xfId="0" applyFont="1" applyFill="1" applyBorder="1" applyAlignment="1">
      <alignment horizontal="center" vertical="center"/>
    </xf>
    <xf numFmtId="0" fontId="57" fillId="5" borderId="10" xfId="0" applyFont="1" applyFill="1" applyBorder="1" applyAlignment="1">
      <alignment horizontal="center" vertical="center"/>
    </xf>
    <xf numFmtId="0" fontId="57" fillId="5" borderId="11" xfId="0" applyFont="1" applyFill="1" applyBorder="1" applyAlignment="1">
      <alignment horizontal="center" vertical="center"/>
    </xf>
    <xf numFmtId="0" fontId="57" fillId="5" borderId="12" xfId="0" applyFont="1" applyFill="1" applyBorder="1" applyAlignment="1">
      <alignment horizontal="center" vertical="center"/>
    </xf>
    <xf numFmtId="0" fontId="11" fillId="0" borderId="6" xfId="0" applyFont="1" applyFill="1" applyBorder="1" applyAlignment="1">
      <alignment horizontal="center" vertical="center"/>
    </xf>
    <xf numFmtId="0" fontId="11" fillId="0" borderId="8" xfId="0" applyFont="1" applyFill="1" applyBorder="1" applyAlignment="1">
      <alignment horizontal="center" vertical="center"/>
    </xf>
    <xf numFmtId="0" fontId="11" fillId="0" borderId="7" xfId="0" applyFont="1" applyFill="1" applyBorder="1" applyAlignment="1">
      <alignment horizontal="center" vertical="center"/>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1" fillId="0" borderId="12" xfId="0" applyFont="1" applyBorder="1" applyAlignment="1">
      <alignment horizontal="center" vertical="center"/>
    </xf>
    <xf numFmtId="0" fontId="0" fillId="0" borderId="0" xfId="0" applyAlignment="1">
      <alignment horizontal="center"/>
    </xf>
    <xf numFmtId="4" fontId="16" fillId="0" borderId="6" xfId="0" applyNumberFormat="1" applyFont="1" applyBorder="1" applyAlignment="1">
      <alignment horizontal="center" vertical="center"/>
    </xf>
    <xf numFmtId="4" fontId="16" fillId="0" borderId="7" xfId="0" applyNumberFormat="1" applyFont="1" applyBorder="1" applyAlignment="1">
      <alignment horizontal="center" vertical="center"/>
    </xf>
    <xf numFmtId="0" fontId="18" fillId="5" borderId="6" xfId="0" applyFont="1" applyFill="1" applyBorder="1" applyAlignment="1">
      <alignment horizontal="center"/>
    </xf>
    <xf numFmtId="0" fontId="18" fillId="5" borderId="7" xfId="0" applyFont="1" applyFill="1" applyBorder="1" applyAlignment="1">
      <alignment horizontal="center"/>
    </xf>
    <xf numFmtId="0" fontId="57" fillId="0" borderId="0" xfId="0" applyFont="1" applyFill="1" applyAlignment="1">
      <alignment horizontal="center" vertical="center"/>
    </xf>
  </cellXfs>
  <cellStyles count="13">
    <cellStyle name="Comma_Hoja de trabajo flujo 2007" xfId="7"/>
    <cellStyle name="Millares" xfId="12" builtinId="3"/>
    <cellStyle name="Millares 2" xfId="2"/>
    <cellStyle name="Millares 3" xfId="6"/>
    <cellStyle name="Millares 3 2" xfId="5"/>
    <cellStyle name="Millares 4" xfId="11"/>
    <cellStyle name="Millares 5" xfId="10"/>
    <cellStyle name="Moneda 2" xfId="3"/>
    <cellStyle name="Normal" xfId="0" builtinId="0"/>
    <cellStyle name="Normal 2" xfId="8"/>
    <cellStyle name="Normal 2 2" xfId="1"/>
    <cellStyle name="Normal 2 2 2" xfId="4"/>
    <cellStyle name="Normal 3"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449493</xdr:colOff>
      <xdr:row>0</xdr:row>
      <xdr:rowOff>0</xdr:rowOff>
    </xdr:from>
    <xdr:to>
      <xdr:col>3</xdr:col>
      <xdr:colOff>1551824</xdr:colOff>
      <xdr:row>0</xdr:row>
      <xdr:rowOff>171024</xdr:rowOff>
    </xdr:to>
    <xdr:sp macro="" textlink="">
      <xdr:nvSpPr>
        <xdr:cNvPr id="9" name="5 Cuadro de texto">
          <a:extLst>
            <a:ext uri="{FF2B5EF4-FFF2-40B4-BE49-F238E27FC236}">
              <a16:creationId xmlns="" xmlns:a16="http://schemas.microsoft.com/office/drawing/2014/main" id="{00000000-0008-0000-0100-000009000000}"/>
            </a:ext>
          </a:extLst>
        </xdr:cNvPr>
        <xdr:cNvSpPr txBox="1"/>
      </xdr:nvSpPr>
      <xdr:spPr>
        <a:xfrm>
          <a:off x="577920" y="0"/>
          <a:ext cx="1102331" cy="171024"/>
        </a:xfrm>
        <a:prstGeom prst="rect">
          <a:avLst/>
        </a:prstGeom>
        <a:noFill/>
        <a:ln w="6350">
          <a:solidFill>
            <a:schemeClr val="bg1"/>
          </a:solid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spcAft>
              <a:spcPts val="0"/>
            </a:spcAft>
          </a:pPr>
          <a:r>
            <a:rPr lang="es-ES" sz="1200">
              <a:effectLst/>
              <a:latin typeface="Times New Roman" panose="02020603050405020304" pitchFamily="18" charset="0"/>
              <a:ea typeface="Times New Roman" panose="02020603050405020304" pitchFamily="18" charset="0"/>
            </a:rPr>
            <a:t>                                  </a:t>
          </a:r>
          <a:endParaRPr lang="en-US" sz="1000">
            <a:effectLst/>
            <a:ea typeface="Calibri" panose="020F0502020204030204" pitchFamily="34" charset="0"/>
            <a:cs typeface="Times New Roman" panose="02020603050405020304" pitchFamily="18" charset="0"/>
          </a:endParaRPr>
        </a:p>
        <a:p>
          <a:pPr>
            <a:spcAft>
              <a:spcPts val="0"/>
            </a:spcAft>
          </a:pPr>
          <a:r>
            <a:rPr lang="es-ES" sz="1200">
              <a:effectLst/>
              <a:latin typeface="Times New Roman" panose="02020603050405020304" pitchFamily="18" charset="0"/>
              <a:ea typeface="Times New Roman" panose="02020603050405020304" pitchFamily="18" charset="0"/>
            </a:rPr>
            <a:t>                          </a:t>
          </a:r>
          <a:endParaRPr lang="en-US" sz="1200">
            <a:effectLst/>
            <a:latin typeface="Times New Roman" panose="02020603050405020304" pitchFamily="18" charset="0"/>
            <a:ea typeface="Times New Roman" panose="02020603050405020304" pitchFamily="18" charset="0"/>
          </a:endParaRPr>
        </a:p>
        <a:p>
          <a:pPr>
            <a:spcAft>
              <a:spcPts val="0"/>
            </a:spcAft>
          </a:pPr>
          <a:r>
            <a:rPr lang="es-ES" sz="1200">
              <a:effectLst/>
              <a:latin typeface="Times New Roman" panose="02020603050405020304" pitchFamily="18" charset="0"/>
              <a:ea typeface="Times New Roman" panose="02020603050405020304" pitchFamily="18" charset="0"/>
            </a:rPr>
            <a:t>                                    </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5</xdr:col>
      <xdr:colOff>642135</xdr:colOff>
      <xdr:row>1</xdr:row>
      <xdr:rowOff>21404</xdr:rowOff>
    </xdr:from>
    <xdr:to>
      <xdr:col>5</xdr:col>
      <xdr:colOff>1538747</xdr:colOff>
      <xdr:row>4</xdr:row>
      <xdr:rowOff>74916</xdr:rowOff>
    </xdr:to>
    <xdr:pic>
      <xdr:nvPicPr>
        <xdr:cNvPr id="2" name="Imagen 1"/>
        <xdr:cNvPicPr>
          <a:picLocks noChangeAspect="1"/>
        </xdr:cNvPicPr>
      </xdr:nvPicPr>
      <xdr:blipFill>
        <a:blip xmlns:r="http://schemas.openxmlformats.org/officeDocument/2006/relationships" r:embed="rId1"/>
        <a:stretch>
          <a:fillRect/>
        </a:stretch>
      </xdr:blipFill>
      <xdr:spPr>
        <a:xfrm>
          <a:off x="4345113" y="224747"/>
          <a:ext cx="896612" cy="663540"/>
        </a:xfrm>
        <a:prstGeom prst="rect">
          <a:avLst/>
        </a:prstGeom>
      </xdr:spPr>
    </xdr:pic>
    <xdr:clientData/>
  </xdr:twoCellAnchor>
  <xdr:twoCellAnchor editAs="oneCell">
    <xdr:from>
      <xdr:col>3</xdr:col>
      <xdr:colOff>481600</xdr:colOff>
      <xdr:row>1</xdr:row>
      <xdr:rowOff>61003</xdr:rowOff>
    </xdr:from>
    <xdr:to>
      <xdr:col>3</xdr:col>
      <xdr:colOff>1316375</xdr:colOff>
      <xdr:row>5</xdr:row>
      <xdr:rowOff>2676</xdr:rowOff>
    </xdr:to>
    <xdr:pic>
      <xdr:nvPicPr>
        <xdr:cNvPr id="5" name="Imagen 4"/>
        <xdr:cNvPicPr>
          <a:picLocks noChangeAspect="1"/>
        </xdr:cNvPicPr>
      </xdr:nvPicPr>
      <xdr:blipFill>
        <a:blip xmlns:r="http://schemas.openxmlformats.org/officeDocument/2006/relationships" r:embed="rId2"/>
        <a:stretch>
          <a:fillRect/>
        </a:stretch>
      </xdr:blipFill>
      <xdr:spPr>
        <a:xfrm>
          <a:off x="610027" y="264346"/>
          <a:ext cx="834775" cy="74434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Users\Xiomara\Downloads\Regional\Escritorio%20Cambio%20Gerente\Estados%20SRSN\EEFF%20Digecog%202017-2016%20JARS%20Final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C"/>
      <sheetName val="ESF"/>
      <sheetName val="ERF"/>
      <sheetName val="ECANP"/>
      <sheetName val="EFE"/>
      <sheetName val="Reg. no monetarios"/>
    </sheetNames>
    <sheetDataSet>
      <sheetData sheetId="0">
        <row r="2">
          <cell r="G2">
            <v>0</v>
          </cell>
        </row>
        <row r="3">
          <cell r="G3">
            <v>1920100</v>
          </cell>
        </row>
        <row r="4">
          <cell r="G4">
            <v>0</v>
          </cell>
        </row>
        <row r="5">
          <cell r="G5">
            <v>0</v>
          </cell>
        </row>
        <row r="6">
          <cell r="G6">
            <v>0</v>
          </cell>
        </row>
        <row r="7">
          <cell r="G7">
            <v>0</v>
          </cell>
        </row>
        <row r="8">
          <cell r="G8">
            <v>0</v>
          </cell>
        </row>
        <row r="9">
          <cell r="G9">
            <v>0</v>
          </cell>
        </row>
        <row r="11">
          <cell r="B11" t="str">
            <v>Mapeo</v>
          </cell>
          <cell r="G11">
            <v>2016</v>
          </cell>
        </row>
        <row r="12">
          <cell r="B12" t="str">
            <v>**</v>
          </cell>
          <cell r="G12">
            <v>0</v>
          </cell>
        </row>
        <row r="13">
          <cell r="B13" t="str">
            <v>0001</v>
          </cell>
          <cell r="G13">
            <v>29607</v>
          </cell>
        </row>
        <row r="14">
          <cell r="B14" t="str">
            <v>0001</v>
          </cell>
          <cell r="G14">
            <v>162619</v>
          </cell>
        </row>
        <row r="15">
          <cell r="B15" t="str">
            <v>0004</v>
          </cell>
          <cell r="G15">
            <v>0</v>
          </cell>
        </row>
        <row r="16">
          <cell r="B16" t="str">
            <v>0005</v>
          </cell>
          <cell r="G16">
            <v>1548517</v>
          </cell>
        </row>
        <row r="17">
          <cell r="B17" t="str">
            <v>0006</v>
          </cell>
          <cell r="G17">
            <v>0</v>
          </cell>
        </row>
        <row r="18">
          <cell r="B18" t="str">
            <v>0012</v>
          </cell>
          <cell r="G18">
            <v>66323158</v>
          </cell>
        </row>
        <row r="19">
          <cell r="B19" t="str">
            <v>0012</v>
          </cell>
          <cell r="G19">
            <v>-44760480</v>
          </cell>
        </row>
        <row r="20">
          <cell r="B20" t="str">
            <v>0013</v>
          </cell>
          <cell r="G20">
            <v>7590659</v>
          </cell>
        </row>
        <row r="21">
          <cell r="B21" t="str">
            <v>0013</v>
          </cell>
          <cell r="G21">
            <v>-2196477</v>
          </cell>
        </row>
        <row r="22">
          <cell r="B22">
            <v>0</v>
          </cell>
          <cell r="G22">
            <v>0</v>
          </cell>
        </row>
        <row r="23">
          <cell r="B23" t="str">
            <v>**</v>
          </cell>
          <cell r="G23">
            <v>0</v>
          </cell>
        </row>
        <row r="24">
          <cell r="B24" t="str">
            <v>0016</v>
          </cell>
          <cell r="G24">
            <v>-1789939</v>
          </cell>
        </row>
        <row r="25">
          <cell r="B25" t="str">
            <v>0019</v>
          </cell>
          <cell r="G25">
            <v>0</v>
          </cell>
        </row>
        <row r="26">
          <cell r="B26">
            <v>0</v>
          </cell>
          <cell r="G26">
            <v>0</v>
          </cell>
        </row>
        <row r="27">
          <cell r="B27" t="str">
            <v>**</v>
          </cell>
          <cell r="G27">
            <v>0</v>
          </cell>
        </row>
        <row r="28">
          <cell r="B28" t="str">
            <v>0033</v>
          </cell>
          <cell r="G28">
            <v>-28827764</v>
          </cell>
        </row>
        <row r="29">
          <cell r="B29" t="str">
            <v>0032</v>
          </cell>
          <cell r="G29">
            <v>0</v>
          </cell>
        </row>
        <row r="30">
          <cell r="B30">
            <v>0</v>
          </cell>
          <cell r="G30">
            <v>0</v>
          </cell>
        </row>
        <row r="31">
          <cell r="B31">
            <v>0</v>
          </cell>
          <cell r="G31">
            <v>0</v>
          </cell>
        </row>
        <row r="32">
          <cell r="B32" t="str">
            <v>**</v>
          </cell>
          <cell r="G32">
            <v>0</v>
          </cell>
        </row>
        <row r="33">
          <cell r="B33" t="str">
            <v>0037</v>
          </cell>
          <cell r="G33">
            <v>-283208198</v>
          </cell>
        </row>
        <row r="34">
          <cell r="B34">
            <v>0</v>
          </cell>
          <cell r="G34">
            <v>0</v>
          </cell>
        </row>
        <row r="35">
          <cell r="B35" t="str">
            <v>**</v>
          </cell>
          <cell r="G35">
            <v>0</v>
          </cell>
        </row>
        <row r="36">
          <cell r="B36">
            <v>0</v>
          </cell>
          <cell r="G36">
            <v>0</v>
          </cell>
        </row>
        <row r="37">
          <cell r="B37">
            <v>0</v>
          </cell>
          <cell r="G37">
            <v>0</v>
          </cell>
        </row>
        <row r="38">
          <cell r="B38" t="str">
            <v>0039</v>
          </cell>
          <cell r="G38">
            <v>129533983</v>
          </cell>
        </row>
        <row r="39">
          <cell r="B39" t="str">
            <v>0039</v>
          </cell>
          <cell r="G39">
            <v>21966500</v>
          </cell>
        </row>
        <row r="40">
          <cell r="B40" t="str">
            <v>0039</v>
          </cell>
          <cell r="G40">
            <v>1390000</v>
          </cell>
        </row>
        <row r="41">
          <cell r="B41" t="str">
            <v>0039</v>
          </cell>
          <cell r="G41">
            <v>12813415</v>
          </cell>
        </row>
        <row r="42">
          <cell r="B42" t="str">
            <v>0039</v>
          </cell>
          <cell r="G42">
            <v>0</v>
          </cell>
        </row>
        <row r="43">
          <cell r="B43" t="str">
            <v>0039</v>
          </cell>
          <cell r="G43">
            <v>903553</v>
          </cell>
        </row>
        <row r="44">
          <cell r="B44">
            <v>0</v>
          </cell>
          <cell r="G44">
            <v>0</v>
          </cell>
        </row>
        <row r="45">
          <cell r="B45" t="str">
            <v>0039</v>
          </cell>
          <cell r="G45">
            <v>32316698</v>
          </cell>
        </row>
        <row r="46">
          <cell r="B46" t="str">
            <v>0039</v>
          </cell>
          <cell r="G46">
            <v>1998500</v>
          </cell>
        </row>
        <row r="47">
          <cell r="B47" t="str">
            <v>0039</v>
          </cell>
          <cell r="G47">
            <v>5905750</v>
          </cell>
        </row>
        <row r="48">
          <cell r="B48">
            <v>0</v>
          </cell>
          <cell r="G48">
            <v>0</v>
          </cell>
        </row>
        <row r="49">
          <cell r="B49" t="str">
            <v>0039</v>
          </cell>
          <cell r="G49">
            <v>12650117</v>
          </cell>
        </row>
        <row r="50">
          <cell r="B50">
            <v>0</v>
          </cell>
          <cell r="G50">
            <v>0</v>
          </cell>
        </row>
        <row r="51">
          <cell r="B51" t="str">
            <v>0039</v>
          </cell>
          <cell r="G51">
            <v>10113254</v>
          </cell>
        </row>
        <row r="52">
          <cell r="B52" t="str">
            <v>0039</v>
          </cell>
          <cell r="G52">
            <v>10799930</v>
          </cell>
        </row>
        <row r="53">
          <cell r="B53" t="str">
            <v>0039</v>
          </cell>
          <cell r="G53">
            <v>1161346</v>
          </cell>
        </row>
        <row r="54">
          <cell r="B54">
            <v>0</v>
          </cell>
          <cell r="G54">
            <v>0</v>
          </cell>
        </row>
        <row r="55">
          <cell r="B55">
            <v>0</v>
          </cell>
          <cell r="G55">
            <v>0</v>
          </cell>
        </row>
        <row r="56">
          <cell r="B56" t="str">
            <v>0044</v>
          </cell>
          <cell r="G56">
            <v>6926</v>
          </cell>
        </row>
        <row r="57">
          <cell r="B57" t="str">
            <v>0044</v>
          </cell>
          <cell r="G57">
            <v>890703</v>
          </cell>
        </row>
        <row r="58">
          <cell r="B58" t="str">
            <v>0044</v>
          </cell>
          <cell r="G58">
            <v>58262</v>
          </cell>
        </row>
        <row r="59">
          <cell r="B59" t="str">
            <v>0044</v>
          </cell>
          <cell r="G59">
            <v>1724167</v>
          </cell>
        </row>
        <row r="60">
          <cell r="B60" t="str">
            <v>0044</v>
          </cell>
          <cell r="G60">
            <v>3546253</v>
          </cell>
        </row>
        <row r="61">
          <cell r="B61">
            <v>0</v>
          </cell>
          <cell r="G61">
            <v>0</v>
          </cell>
        </row>
        <row r="62">
          <cell r="B62" t="str">
            <v>0044</v>
          </cell>
          <cell r="G62">
            <v>153897</v>
          </cell>
        </row>
        <row r="63">
          <cell r="B63" t="str">
            <v>0044</v>
          </cell>
          <cell r="G63">
            <v>159209</v>
          </cell>
        </row>
        <row r="64">
          <cell r="B64">
            <v>0</v>
          </cell>
          <cell r="G64">
            <v>0</v>
          </cell>
        </row>
        <row r="65">
          <cell r="B65" t="str">
            <v>0044</v>
          </cell>
          <cell r="G65">
            <v>43050</v>
          </cell>
        </row>
        <row r="66">
          <cell r="B66" t="str">
            <v>0044</v>
          </cell>
          <cell r="G66">
            <v>129190</v>
          </cell>
        </row>
        <row r="67">
          <cell r="B67">
            <v>0</v>
          </cell>
          <cell r="G67">
            <v>0</v>
          </cell>
        </row>
        <row r="68">
          <cell r="B68" t="str">
            <v>0044</v>
          </cell>
          <cell r="G68">
            <v>241758</v>
          </cell>
        </row>
        <row r="69">
          <cell r="B69" t="str">
            <v>0044</v>
          </cell>
          <cell r="G69">
            <v>600</v>
          </cell>
        </row>
        <row r="70">
          <cell r="B70">
            <v>0</v>
          </cell>
          <cell r="G70">
            <v>0</v>
          </cell>
        </row>
        <row r="71">
          <cell r="B71" t="str">
            <v>0044</v>
          </cell>
          <cell r="G71">
            <v>184800</v>
          </cell>
        </row>
        <row r="72">
          <cell r="B72" t="str">
            <v>0044</v>
          </cell>
          <cell r="G72">
            <v>0</v>
          </cell>
        </row>
        <row r="73">
          <cell r="B73" t="str">
            <v>0044</v>
          </cell>
          <cell r="G73">
            <v>6672</v>
          </cell>
        </row>
        <row r="74">
          <cell r="B74">
            <v>0</v>
          </cell>
          <cell r="G74">
            <v>0</v>
          </cell>
        </row>
        <row r="75">
          <cell r="B75" t="str">
            <v>0044</v>
          </cell>
          <cell r="G75">
            <v>1431496</v>
          </cell>
        </row>
        <row r="76">
          <cell r="B76" t="str">
            <v>0044</v>
          </cell>
          <cell r="G76">
            <v>2780030</v>
          </cell>
        </row>
        <row r="77">
          <cell r="B77">
            <v>0</v>
          </cell>
          <cell r="G77">
            <v>0</v>
          </cell>
        </row>
        <row r="78">
          <cell r="B78" t="str">
            <v>0044</v>
          </cell>
          <cell r="G78">
            <v>125188</v>
          </cell>
        </row>
        <row r="79">
          <cell r="B79" t="str">
            <v>0044</v>
          </cell>
          <cell r="G79">
            <v>0</v>
          </cell>
        </row>
        <row r="80">
          <cell r="B80" t="str">
            <v>0044</v>
          </cell>
          <cell r="G80">
            <v>0</v>
          </cell>
        </row>
        <row r="81">
          <cell r="B81" t="str">
            <v>0044</v>
          </cell>
          <cell r="G81">
            <v>601385</v>
          </cell>
        </row>
        <row r="82">
          <cell r="B82" t="str">
            <v>0044</v>
          </cell>
          <cell r="G82">
            <v>0</v>
          </cell>
        </row>
        <row r="83">
          <cell r="B83" t="str">
            <v>0044</v>
          </cell>
          <cell r="G83">
            <v>1094412</v>
          </cell>
        </row>
        <row r="84">
          <cell r="B84">
            <v>0</v>
          </cell>
          <cell r="G84">
            <v>0</v>
          </cell>
        </row>
        <row r="85">
          <cell r="B85" t="str">
            <v>0044</v>
          </cell>
          <cell r="G85">
            <v>5496</v>
          </cell>
        </row>
        <row r="86">
          <cell r="B86" t="str">
            <v>0044</v>
          </cell>
          <cell r="G86">
            <v>0</v>
          </cell>
        </row>
        <row r="87">
          <cell r="B87" t="str">
            <v>0044</v>
          </cell>
          <cell r="G87">
            <v>40000</v>
          </cell>
        </row>
        <row r="88">
          <cell r="B88" t="str">
            <v>0044</v>
          </cell>
          <cell r="G88">
            <v>12528</v>
          </cell>
        </row>
        <row r="89">
          <cell r="B89" t="str">
            <v>0044</v>
          </cell>
          <cell r="G89">
            <v>44150</v>
          </cell>
        </row>
        <row r="90">
          <cell r="B90" t="str">
            <v>0044</v>
          </cell>
          <cell r="G90">
            <v>112878</v>
          </cell>
        </row>
        <row r="91">
          <cell r="B91" t="str">
            <v>0044</v>
          </cell>
          <cell r="G91">
            <v>50327</v>
          </cell>
        </row>
        <row r="92">
          <cell r="B92" t="str">
            <v>0044</v>
          </cell>
          <cell r="G92">
            <v>59545</v>
          </cell>
        </row>
        <row r="93">
          <cell r="B93" t="str">
            <v>0044</v>
          </cell>
          <cell r="G93">
            <v>169700</v>
          </cell>
        </row>
        <row r="94">
          <cell r="B94" t="str">
            <v>0044</v>
          </cell>
          <cell r="G94">
            <v>4000</v>
          </cell>
        </row>
        <row r="95">
          <cell r="B95" t="str">
            <v>0044</v>
          </cell>
          <cell r="G95">
            <v>2245</v>
          </cell>
        </row>
        <row r="96">
          <cell r="B96">
            <v>0</v>
          </cell>
          <cell r="G96">
            <v>0</v>
          </cell>
        </row>
        <row r="97">
          <cell r="B97">
            <v>0</v>
          </cell>
          <cell r="G97">
            <v>0</v>
          </cell>
        </row>
        <row r="98">
          <cell r="B98" t="str">
            <v>0039</v>
          </cell>
          <cell r="G98">
            <v>6366492</v>
          </cell>
        </row>
        <row r="99">
          <cell r="B99" t="str">
            <v>0041</v>
          </cell>
          <cell r="G99">
            <v>37268</v>
          </cell>
        </row>
        <row r="100">
          <cell r="B100">
            <v>0</v>
          </cell>
          <cell r="G100">
            <v>0</v>
          </cell>
        </row>
        <row r="101">
          <cell r="B101" t="str">
            <v>0041</v>
          </cell>
          <cell r="G101">
            <v>1180</v>
          </cell>
        </row>
        <row r="102">
          <cell r="B102" t="str">
            <v>0041</v>
          </cell>
          <cell r="G102">
            <v>4444</v>
          </cell>
        </row>
        <row r="103">
          <cell r="B103" t="str">
            <v>0039</v>
          </cell>
          <cell r="G103">
            <v>211643</v>
          </cell>
        </row>
        <row r="104">
          <cell r="B104">
            <v>0</v>
          </cell>
          <cell r="G104">
            <v>0</v>
          </cell>
        </row>
        <row r="105">
          <cell r="B105" t="str">
            <v>0041</v>
          </cell>
          <cell r="G105">
            <v>162695</v>
          </cell>
        </row>
        <row r="106">
          <cell r="B106" t="str">
            <v>0041</v>
          </cell>
          <cell r="G106">
            <v>420542</v>
          </cell>
        </row>
        <row r="107">
          <cell r="B107" t="str">
            <v>0041</v>
          </cell>
          <cell r="G107">
            <v>51842</v>
          </cell>
        </row>
        <row r="108">
          <cell r="B108" t="str">
            <v>0039</v>
          </cell>
          <cell r="G108">
            <v>0</v>
          </cell>
        </row>
        <row r="109">
          <cell r="B109">
            <v>0</v>
          </cell>
          <cell r="G109">
            <v>0</v>
          </cell>
        </row>
        <row r="110">
          <cell r="B110" t="str">
            <v>0041</v>
          </cell>
          <cell r="G110">
            <v>0</v>
          </cell>
        </row>
        <row r="111">
          <cell r="B111" t="str">
            <v>0041</v>
          </cell>
          <cell r="G111">
            <v>6600</v>
          </cell>
        </row>
        <row r="112">
          <cell r="B112" t="str">
            <v>0041</v>
          </cell>
          <cell r="G112">
            <v>232753</v>
          </cell>
        </row>
        <row r="113">
          <cell r="B113" t="str">
            <v>0041</v>
          </cell>
          <cell r="G113">
            <v>7717</v>
          </cell>
        </row>
        <row r="114">
          <cell r="B114" t="str">
            <v>0041</v>
          </cell>
          <cell r="G114">
            <v>153372</v>
          </cell>
        </row>
        <row r="115">
          <cell r="B115">
            <v>0</v>
          </cell>
          <cell r="G115">
            <v>0</v>
          </cell>
        </row>
        <row r="116">
          <cell r="B116" t="str">
            <v>0041</v>
          </cell>
          <cell r="G116">
            <v>6371</v>
          </cell>
        </row>
        <row r="117">
          <cell r="B117" t="str">
            <v>0041</v>
          </cell>
          <cell r="G117">
            <v>0</v>
          </cell>
        </row>
        <row r="118">
          <cell r="B118" t="str">
            <v>0041</v>
          </cell>
          <cell r="G118">
            <v>0</v>
          </cell>
        </row>
        <row r="119">
          <cell r="B119" t="str">
            <v>0041</v>
          </cell>
          <cell r="G119">
            <v>0</v>
          </cell>
        </row>
        <row r="120">
          <cell r="B120" t="str">
            <v>0041</v>
          </cell>
          <cell r="G120">
            <v>0</v>
          </cell>
        </row>
        <row r="121">
          <cell r="B121" t="str">
            <v>0041</v>
          </cell>
          <cell r="G121">
            <v>750</v>
          </cell>
        </row>
        <row r="122">
          <cell r="B122" t="str">
            <v>0041</v>
          </cell>
          <cell r="G122">
            <v>12272</v>
          </cell>
        </row>
        <row r="123">
          <cell r="B123" t="str">
            <v>0041</v>
          </cell>
          <cell r="G123">
            <v>60645</v>
          </cell>
        </row>
        <row r="124">
          <cell r="B124" t="str">
            <v>0041</v>
          </cell>
          <cell r="G124">
            <v>1424</v>
          </cell>
        </row>
        <row r="125">
          <cell r="B125">
            <v>0</v>
          </cell>
          <cell r="G125">
            <v>0</v>
          </cell>
        </row>
        <row r="126">
          <cell r="B126" t="str">
            <v>0041</v>
          </cell>
          <cell r="G126">
            <v>2430000</v>
          </cell>
        </row>
        <row r="127">
          <cell r="B127" t="str">
            <v>0041</v>
          </cell>
          <cell r="G127">
            <v>3087805</v>
          </cell>
        </row>
        <row r="128">
          <cell r="B128" t="str">
            <v>0041</v>
          </cell>
          <cell r="G128">
            <v>3296</v>
          </cell>
        </row>
        <row r="129">
          <cell r="B129" t="str">
            <v>0041</v>
          </cell>
          <cell r="G129">
            <v>1533</v>
          </cell>
        </row>
        <row r="130">
          <cell r="B130" t="str">
            <v>0041</v>
          </cell>
          <cell r="G130">
            <v>2133</v>
          </cell>
        </row>
        <row r="131">
          <cell r="B131" t="str">
            <v>0041</v>
          </cell>
          <cell r="G131">
            <v>30416</v>
          </cell>
        </row>
        <row r="132">
          <cell r="B132">
            <v>0</v>
          </cell>
          <cell r="G132">
            <v>0</v>
          </cell>
        </row>
        <row r="133">
          <cell r="B133" t="str">
            <v>0041</v>
          </cell>
          <cell r="G133">
            <v>100661</v>
          </cell>
        </row>
        <row r="134">
          <cell r="B134" t="str">
            <v>0041</v>
          </cell>
          <cell r="G134">
            <v>692393</v>
          </cell>
        </row>
        <row r="135">
          <cell r="B135" t="str">
            <v>0041</v>
          </cell>
          <cell r="G135">
            <v>8727</v>
          </cell>
        </row>
        <row r="136">
          <cell r="B136" t="str">
            <v>0041</v>
          </cell>
          <cell r="G136">
            <v>0</v>
          </cell>
        </row>
        <row r="137">
          <cell r="B137" t="str">
            <v>0041</v>
          </cell>
          <cell r="G137">
            <v>0</v>
          </cell>
        </row>
        <row r="138">
          <cell r="B138" t="str">
            <v>0041</v>
          </cell>
          <cell r="G138">
            <v>555134</v>
          </cell>
        </row>
        <row r="139">
          <cell r="B139" t="str">
            <v>0041</v>
          </cell>
          <cell r="G139">
            <v>0</v>
          </cell>
        </row>
        <row r="140">
          <cell r="B140" t="str">
            <v>0041</v>
          </cell>
          <cell r="G140">
            <v>62362</v>
          </cell>
        </row>
        <row r="141">
          <cell r="B141" t="str">
            <v>0041</v>
          </cell>
          <cell r="G141">
            <v>7957</v>
          </cell>
        </row>
        <row r="142">
          <cell r="B142" t="str">
            <v>0039</v>
          </cell>
          <cell r="G142">
            <v>6542000</v>
          </cell>
        </row>
        <row r="143">
          <cell r="B143">
            <v>0</v>
          </cell>
          <cell r="G143">
            <v>0</v>
          </cell>
        </row>
        <row r="144">
          <cell r="B144" t="str">
            <v>0041</v>
          </cell>
          <cell r="G144">
            <v>0</v>
          </cell>
        </row>
        <row r="145">
          <cell r="B145" t="str">
            <v>0041</v>
          </cell>
          <cell r="G145">
            <v>53068</v>
          </cell>
        </row>
        <row r="146">
          <cell r="B146">
            <v>0</v>
          </cell>
          <cell r="G146">
            <v>0</v>
          </cell>
        </row>
        <row r="147">
          <cell r="B147" t="str">
            <v>0044</v>
          </cell>
          <cell r="G147">
            <v>0</v>
          </cell>
        </row>
        <row r="148">
          <cell r="B148">
            <v>0</v>
          </cell>
          <cell r="G148">
            <v>0</v>
          </cell>
        </row>
        <row r="149">
          <cell r="B149" t="str">
            <v>0040</v>
          </cell>
          <cell r="G149">
            <v>0</v>
          </cell>
        </row>
        <row r="150">
          <cell r="B150" t="str">
            <v>0039</v>
          </cell>
          <cell r="G150">
            <v>0</v>
          </cell>
        </row>
        <row r="151">
          <cell r="B151" t="str">
            <v>0039</v>
          </cell>
          <cell r="G151">
            <v>0</v>
          </cell>
        </row>
        <row r="152">
          <cell r="B152" t="str">
            <v>0040</v>
          </cell>
          <cell r="G152">
            <v>0</v>
          </cell>
        </row>
        <row r="153">
          <cell r="B153" t="str">
            <v>0042</v>
          </cell>
          <cell r="G153">
            <v>5253248</v>
          </cell>
        </row>
        <row r="154">
          <cell r="B154" t="str">
            <v>0042</v>
          </cell>
          <cell r="G154">
            <v>1211978</v>
          </cell>
        </row>
        <row r="155">
          <cell r="B155" t="str">
            <v>0044</v>
          </cell>
          <cell r="G155">
            <v>2115664</v>
          </cell>
        </row>
        <row r="156">
          <cell r="B156">
            <v>0</v>
          </cell>
          <cell r="G156">
            <v>0</v>
          </cell>
        </row>
        <row r="157">
          <cell r="B157">
            <v>0</v>
          </cell>
          <cell r="G157">
            <v>1920100</v>
          </cell>
        </row>
        <row r="158">
          <cell r="G158">
            <v>0</v>
          </cell>
        </row>
        <row r="159">
          <cell r="G159">
            <v>0</v>
          </cell>
        </row>
        <row r="160">
          <cell r="G160">
            <v>0</v>
          </cell>
        </row>
        <row r="161">
          <cell r="G161">
            <v>0</v>
          </cell>
        </row>
        <row r="162">
          <cell r="G162">
            <v>0</v>
          </cell>
        </row>
        <row r="163">
          <cell r="G163">
            <v>0</v>
          </cell>
        </row>
        <row r="164">
          <cell r="G164">
            <v>0</v>
          </cell>
        </row>
        <row r="165">
          <cell r="G165">
            <v>0</v>
          </cell>
        </row>
        <row r="166">
          <cell r="G166">
            <v>0</v>
          </cell>
        </row>
        <row r="167">
          <cell r="G167">
            <v>0</v>
          </cell>
        </row>
        <row r="168">
          <cell r="G168">
            <v>0</v>
          </cell>
        </row>
        <row r="169">
          <cell r="G169">
            <v>0</v>
          </cell>
        </row>
        <row r="170">
          <cell r="G170">
            <v>0</v>
          </cell>
        </row>
        <row r="171">
          <cell r="G171">
            <v>0</v>
          </cell>
        </row>
        <row r="172">
          <cell r="G172">
            <v>0</v>
          </cell>
        </row>
        <row r="173">
          <cell r="G173">
            <v>0</v>
          </cell>
        </row>
        <row r="174">
          <cell r="G174">
            <v>0</v>
          </cell>
        </row>
        <row r="175">
          <cell r="G175">
            <v>0</v>
          </cell>
        </row>
        <row r="176">
          <cell r="G176">
            <v>0</v>
          </cell>
        </row>
        <row r="177">
          <cell r="G177">
            <v>0</v>
          </cell>
        </row>
        <row r="178">
          <cell r="G178">
            <v>0</v>
          </cell>
        </row>
        <row r="179">
          <cell r="G179">
            <v>0</v>
          </cell>
        </row>
        <row r="180">
          <cell r="G180">
            <v>0</v>
          </cell>
        </row>
        <row r="181">
          <cell r="G181">
            <v>0</v>
          </cell>
        </row>
        <row r="182">
          <cell r="G182">
            <v>0</v>
          </cell>
        </row>
        <row r="183">
          <cell r="G183">
            <v>0</v>
          </cell>
        </row>
        <row r="184">
          <cell r="G184">
            <v>0</v>
          </cell>
        </row>
        <row r="185">
          <cell r="G185">
            <v>0</v>
          </cell>
        </row>
        <row r="186">
          <cell r="G186">
            <v>0</v>
          </cell>
        </row>
        <row r="187">
          <cell r="G187">
            <v>0</v>
          </cell>
        </row>
        <row r="188">
          <cell r="G188">
            <v>0</v>
          </cell>
        </row>
        <row r="189">
          <cell r="G189">
            <v>0</v>
          </cell>
        </row>
        <row r="190">
          <cell r="G190">
            <v>0</v>
          </cell>
        </row>
        <row r="191">
          <cell r="G191">
            <v>0</v>
          </cell>
        </row>
        <row r="192">
          <cell r="G192">
            <v>0</v>
          </cell>
        </row>
        <row r="193">
          <cell r="G193">
            <v>0</v>
          </cell>
        </row>
        <row r="194">
          <cell r="G194">
            <v>0</v>
          </cell>
        </row>
      </sheetData>
      <sheetData sheetId="1">
        <row r="2">
          <cell r="C2" t="str">
            <v>Entidad Modelo</v>
          </cell>
        </row>
        <row r="7">
          <cell r="H7">
            <v>2016</v>
          </cell>
        </row>
      </sheetData>
      <sheetData sheetId="2">
        <row r="4">
          <cell r="C4" t="str">
            <v>Del ejercicio terminado al 31 de diciembre del 2017 y 2016</v>
          </cell>
        </row>
        <row r="22">
          <cell r="A22" t="str">
            <v>0045</v>
          </cell>
        </row>
      </sheetData>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W248"/>
  <sheetViews>
    <sheetView topLeftCell="B1" zoomScale="98" zoomScaleNormal="98" workbookViewId="0">
      <selection activeCell="F149" sqref="F149"/>
    </sheetView>
  </sheetViews>
  <sheetFormatPr baseColWidth="10" defaultColWidth="11.42578125" defaultRowHeight="15"/>
  <cols>
    <col min="1" max="1" width="3" style="2" customWidth="1"/>
    <col min="2" max="2" width="6.7109375" style="2" customWidth="1"/>
    <col min="3" max="3" width="8.85546875" style="2" customWidth="1"/>
    <col min="4" max="4" width="66.5703125" style="2" customWidth="1"/>
    <col min="5" max="5" width="13.85546875" style="32" customWidth="1"/>
    <col min="6" max="6" width="15.140625" style="32" customWidth="1"/>
    <col min="7" max="7" width="6.42578125" style="49" customWidth="1"/>
    <col min="8" max="8" width="16.42578125" style="2" hidden="1" customWidth="1"/>
    <col min="9" max="9" width="17.5703125" style="2" hidden="1" customWidth="1"/>
    <col min="10" max="10" width="41.28515625" style="2" customWidth="1"/>
    <col min="11" max="11" width="44.140625" style="2" customWidth="1"/>
    <col min="12" max="12" width="11.42578125" style="2" customWidth="1"/>
    <col min="13" max="15" width="11.42578125" style="2"/>
    <col min="16" max="16" width="60.85546875" style="2" customWidth="1"/>
    <col min="17" max="17" width="77.28515625" style="2" customWidth="1"/>
    <col min="18" max="18" width="15.85546875" style="2" customWidth="1"/>
    <col min="19" max="19" width="19.5703125" style="2" customWidth="1"/>
    <col min="20" max="16384" width="11.42578125" style="2"/>
  </cols>
  <sheetData>
    <row r="1" spans="1:19" ht="15.75">
      <c r="A1" s="16"/>
      <c r="B1" s="33"/>
      <c r="C1" s="156"/>
      <c r="D1" s="452" t="s">
        <v>262</v>
      </c>
      <c r="E1" s="452"/>
      <c r="F1" s="452"/>
      <c r="G1" s="35"/>
      <c r="N1" s="36"/>
      <c r="O1" s="33"/>
      <c r="P1" s="34"/>
      <c r="Q1" s="128"/>
      <c r="R1" s="128"/>
      <c r="S1" s="128"/>
    </row>
    <row r="2" spans="1:19" ht="15.75">
      <c r="A2" s="16"/>
      <c r="B2" s="33"/>
      <c r="C2" s="36"/>
      <c r="D2" s="451" t="s">
        <v>538</v>
      </c>
      <c r="E2" s="451"/>
      <c r="F2" s="451"/>
      <c r="G2" s="37"/>
      <c r="N2" s="36"/>
      <c r="O2" s="33"/>
      <c r="P2" s="36"/>
      <c r="Q2" s="127"/>
      <c r="R2" s="127"/>
      <c r="S2" s="127"/>
    </row>
    <row r="3" spans="1:19" ht="15.75">
      <c r="A3" s="16"/>
      <c r="B3" s="33"/>
      <c r="C3" s="36"/>
      <c r="D3" s="451" t="s">
        <v>273</v>
      </c>
      <c r="E3" s="451"/>
      <c r="F3" s="451"/>
      <c r="G3" s="37"/>
      <c r="N3" s="36"/>
      <c r="O3" s="33"/>
      <c r="P3" s="36"/>
      <c r="Q3" s="127"/>
      <c r="R3" s="127"/>
      <c r="S3" s="127"/>
    </row>
    <row r="4" spans="1:19" ht="15.75">
      <c r="A4" s="16"/>
      <c r="B4" s="33"/>
      <c r="C4" s="36"/>
      <c r="D4" s="451" t="s">
        <v>578</v>
      </c>
      <c r="E4" s="451"/>
      <c r="F4" s="451"/>
      <c r="G4" s="37"/>
      <c r="N4" s="36"/>
      <c r="O4" s="33"/>
      <c r="P4" s="36"/>
      <c r="Q4" s="127"/>
      <c r="R4" s="127"/>
      <c r="S4" s="127"/>
    </row>
    <row r="5" spans="1:19" ht="15.75">
      <c r="A5" s="16"/>
      <c r="B5" s="33"/>
      <c r="C5" s="36"/>
      <c r="D5" s="451" t="s">
        <v>0</v>
      </c>
      <c r="E5" s="451"/>
      <c r="F5" s="451"/>
      <c r="G5" s="37"/>
      <c r="N5" s="34"/>
      <c r="O5" s="33"/>
      <c r="P5" s="36"/>
      <c r="Q5" s="129"/>
      <c r="R5" s="129"/>
      <c r="S5" s="129"/>
    </row>
    <row r="6" spans="1:19" ht="21.2" customHeight="1">
      <c r="A6" s="16"/>
      <c r="B6" s="33" t="s">
        <v>274</v>
      </c>
      <c r="C6" s="156"/>
      <c r="D6" s="158" t="s">
        <v>275</v>
      </c>
      <c r="E6" s="93" t="s">
        <v>276</v>
      </c>
      <c r="F6" s="94" t="s">
        <v>277</v>
      </c>
      <c r="G6" s="38"/>
      <c r="N6" s="34"/>
      <c r="O6" s="33"/>
      <c r="P6" s="34"/>
      <c r="Q6" s="92"/>
      <c r="R6" s="93"/>
      <c r="S6" s="94"/>
    </row>
    <row r="7" spans="1:19" ht="15.75">
      <c r="A7" s="16"/>
      <c r="B7" s="39" t="s">
        <v>28</v>
      </c>
      <c r="C7" s="156" t="s">
        <v>28</v>
      </c>
      <c r="D7" s="50" t="s">
        <v>278</v>
      </c>
      <c r="E7" s="159">
        <f>+Efectivo!C27</f>
        <v>1273776.6100000001</v>
      </c>
      <c r="F7" s="159"/>
      <c r="G7" s="30"/>
      <c r="N7" s="34"/>
      <c r="O7" s="39"/>
      <c r="P7" s="34"/>
      <c r="Q7" s="50"/>
      <c r="R7" s="75"/>
      <c r="S7" s="75"/>
    </row>
    <row r="8" spans="1:19" ht="15.75">
      <c r="A8" s="16"/>
      <c r="B8" s="39" t="s">
        <v>29</v>
      </c>
      <c r="C8" s="156"/>
      <c r="D8" s="50" t="s">
        <v>371</v>
      </c>
      <c r="E8" s="159">
        <f>+'Cuentas por Cobrar'!B17</f>
        <v>679423.18</v>
      </c>
      <c r="F8" s="159"/>
      <c r="G8" s="30"/>
      <c r="H8" s="31"/>
      <c r="I8" s="31"/>
      <c r="N8" s="34"/>
      <c r="O8" s="39"/>
      <c r="P8" s="34"/>
      <c r="Q8" s="50"/>
      <c r="R8" s="75"/>
      <c r="S8" s="75"/>
    </row>
    <row r="9" spans="1:19" ht="15.75">
      <c r="A9" s="16"/>
      <c r="B9" s="39" t="s">
        <v>30</v>
      </c>
      <c r="C9" s="156"/>
      <c r="D9" s="50" t="s">
        <v>203</v>
      </c>
      <c r="E9" s="159">
        <f>+Inventario!B22</f>
        <v>756092.92999999993</v>
      </c>
      <c r="F9" s="159"/>
      <c r="G9" s="30"/>
      <c r="H9" s="31"/>
      <c r="I9" s="31"/>
      <c r="O9" s="39"/>
      <c r="P9" s="34"/>
      <c r="Q9" s="50"/>
      <c r="R9" s="75"/>
      <c r="S9" s="75"/>
    </row>
    <row r="10" spans="1:19" ht="17.100000000000001" customHeight="1">
      <c r="A10" s="16"/>
      <c r="B10" s="39" t="s">
        <v>31</v>
      </c>
      <c r="C10" s="156"/>
      <c r="D10" s="50" t="s">
        <v>544</v>
      </c>
      <c r="E10" s="159"/>
      <c r="F10" s="159"/>
      <c r="G10" s="30"/>
      <c r="H10" s="31"/>
      <c r="I10" s="31"/>
      <c r="O10" s="39"/>
      <c r="P10" s="34"/>
      <c r="Q10" s="50"/>
      <c r="R10" s="75"/>
      <c r="S10" s="75"/>
    </row>
    <row r="11" spans="1:19" ht="15.75">
      <c r="A11" s="16"/>
      <c r="B11" s="39" t="s">
        <v>34</v>
      </c>
      <c r="C11" s="156"/>
      <c r="D11" s="50" t="s">
        <v>279</v>
      </c>
      <c r="E11" s="159"/>
      <c r="F11" s="85"/>
      <c r="G11" s="30"/>
      <c r="H11" s="31"/>
      <c r="I11" s="31"/>
      <c r="J11" s="22"/>
      <c r="O11" s="39"/>
      <c r="P11" s="34"/>
      <c r="Q11" s="50"/>
      <c r="R11" s="75"/>
      <c r="S11" s="75"/>
    </row>
    <row r="12" spans="1:19" ht="15.75">
      <c r="A12" s="16"/>
      <c r="B12" s="39"/>
      <c r="C12" s="156"/>
      <c r="D12" s="50" t="s">
        <v>451</v>
      </c>
      <c r="E12" s="159"/>
      <c r="F12" s="85"/>
      <c r="G12" s="30"/>
      <c r="H12" s="31"/>
      <c r="I12" s="31"/>
      <c r="J12" s="22"/>
      <c r="O12" s="39"/>
      <c r="P12" s="34"/>
      <c r="Q12" s="50"/>
      <c r="R12" s="75"/>
      <c r="S12" s="75"/>
    </row>
    <row r="13" spans="1:19" ht="21.6" customHeight="1">
      <c r="A13" s="16"/>
      <c r="B13" s="39" t="s">
        <v>274</v>
      </c>
      <c r="C13" s="156"/>
      <c r="D13" s="198" t="s">
        <v>280</v>
      </c>
      <c r="E13" s="160"/>
      <c r="F13" s="159"/>
      <c r="G13" s="30"/>
      <c r="H13" s="31"/>
      <c r="I13" s="31"/>
      <c r="O13" s="39"/>
      <c r="P13" s="34"/>
      <c r="Q13" s="51"/>
      <c r="R13" s="77"/>
      <c r="S13" s="75"/>
    </row>
    <row r="14" spans="1:19" ht="15.75">
      <c r="A14" s="16"/>
      <c r="B14" s="39" t="s">
        <v>36</v>
      </c>
      <c r="C14" s="156"/>
      <c r="D14" s="57" t="s">
        <v>324</v>
      </c>
      <c r="E14" s="161"/>
      <c r="F14" s="168"/>
      <c r="G14" s="30"/>
      <c r="H14" s="31"/>
      <c r="I14" s="31"/>
      <c r="O14" s="39"/>
      <c r="P14" s="34"/>
      <c r="Q14" s="57"/>
      <c r="R14" s="86"/>
      <c r="S14" s="75"/>
    </row>
    <row r="15" spans="1:19" ht="15.75">
      <c r="A15" s="16"/>
      <c r="B15" s="39" t="s">
        <v>39</v>
      </c>
      <c r="C15" s="156"/>
      <c r="D15" s="50" t="s">
        <v>281</v>
      </c>
      <c r="F15" s="196"/>
      <c r="G15" s="30"/>
      <c r="H15" s="31"/>
      <c r="I15" s="31"/>
      <c r="O15" s="39"/>
      <c r="P15" s="34"/>
      <c r="Q15" s="50"/>
      <c r="R15" s="87"/>
      <c r="S15" s="75"/>
    </row>
    <row r="16" spans="1:19" ht="15.75">
      <c r="A16" s="16"/>
      <c r="B16" s="39"/>
      <c r="C16" s="156"/>
      <c r="D16" s="50" t="s">
        <v>326</v>
      </c>
      <c r="E16" s="162"/>
      <c r="F16" s="168"/>
      <c r="G16" s="30"/>
      <c r="H16" s="31"/>
      <c r="I16" s="31"/>
      <c r="O16" s="39"/>
      <c r="P16" s="34"/>
      <c r="Q16" s="50"/>
      <c r="R16" s="87"/>
      <c r="S16" s="75"/>
    </row>
    <row r="17" spans="1:19" ht="15.75">
      <c r="A17" s="16"/>
      <c r="B17" s="39"/>
      <c r="C17" s="156"/>
      <c r="D17" s="52" t="s">
        <v>325</v>
      </c>
      <c r="E17" s="162"/>
      <c r="F17" s="168"/>
      <c r="G17" s="30"/>
      <c r="H17" s="31"/>
      <c r="I17" s="31"/>
      <c r="O17" s="39"/>
      <c r="P17" s="34"/>
      <c r="Q17" s="52"/>
      <c r="R17" s="87"/>
      <c r="S17" s="75"/>
    </row>
    <row r="18" spans="1:19" ht="15" customHeight="1">
      <c r="A18" s="16"/>
      <c r="B18" s="39"/>
      <c r="C18" s="156"/>
      <c r="D18" s="52" t="s">
        <v>210</v>
      </c>
      <c r="E18" s="163"/>
      <c r="F18" s="168"/>
      <c r="G18" s="30"/>
      <c r="H18" s="31"/>
      <c r="I18" s="31"/>
      <c r="J18" s="22"/>
      <c r="O18" s="39"/>
      <c r="P18" s="34"/>
      <c r="Q18" s="52"/>
      <c r="R18" s="88"/>
      <c r="S18" s="81"/>
    </row>
    <row r="19" spans="1:19" ht="15.75">
      <c r="A19" s="16"/>
      <c r="B19" s="39" t="s">
        <v>44</v>
      </c>
      <c r="C19" s="156"/>
      <c r="D19" s="50" t="s">
        <v>282</v>
      </c>
      <c r="E19" s="164"/>
      <c r="F19" s="168"/>
      <c r="G19" s="30"/>
      <c r="H19" s="31"/>
      <c r="I19" s="31"/>
      <c r="O19" s="39"/>
      <c r="P19" s="34"/>
      <c r="Q19" s="50"/>
      <c r="R19" s="81"/>
      <c r="S19" s="75"/>
    </row>
    <row r="20" spans="1:19" ht="16.149999999999999" customHeight="1">
      <c r="A20" s="16"/>
      <c r="B20" s="39" t="s">
        <v>43</v>
      </c>
      <c r="C20" s="156"/>
      <c r="D20" s="50" t="s">
        <v>214</v>
      </c>
      <c r="E20" s="164"/>
      <c r="F20" s="227"/>
      <c r="G20" s="30"/>
      <c r="H20" s="31"/>
      <c r="I20" s="31"/>
      <c r="O20" s="39"/>
      <c r="P20" s="34"/>
      <c r="Q20" s="50"/>
      <c r="R20" s="81"/>
      <c r="S20" s="75"/>
    </row>
    <row r="21" spans="1:19" ht="19.899999999999999" customHeight="1">
      <c r="A21" s="16"/>
      <c r="B21" s="33"/>
      <c r="C21" s="156"/>
      <c r="D21" s="50" t="s">
        <v>283</v>
      </c>
      <c r="E21" s="164"/>
      <c r="F21" s="159"/>
      <c r="G21" s="30"/>
      <c r="H21" s="31"/>
      <c r="I21" s="31"/>
      <c r="O21" s="33"/>
      <c r="P21" s="34"/>
      <c r="Q21" s="50"/>
      <c r="R21" s="81"/>
      <c r="S21" s="75"/>
    </row>
    <row r="22" spans="1:19" ht="15.75">
      <c r="A22" s="16"/>
      <c r="B22" s="39" t="s">
        <v>47</v>
      </c>
      <c r="C22" s="156"/>
      <c r="D22" s="56" t="s">
        <v>202</v>
      </c>
      <c r="F22" s="197"/>
      <c r="G22" s="30"/>
      <c r="H22" s="31"/>
      <c r="I22" s="31"/>
      <c r="O22" s="39"/>
      <c r="P22" s="34"/>
      <c r="Q22" s="56"/>
      <c r="R22" s="81"/>
      <c r="S22" s="75"/>
    </row>
    <row r="23" spans="1:19" ht="15.75">
      <c r="A23" s="16"/>
      <c r="B23" s="39" t="s">
        <v>49</v>
      </c>
      <c r="C23" s="156" t="s">
        <v>33</v>
      </c>
      <c r="D23" s="57" t="s">
        <v>97</v>
      </c>
      <c r="E23" s="161"/>
      <c r="F23" s="159"/>
      <c r="G23" s="30"/>
      <c r="H23" s="31"/>
      <c r="I23" s="31"/>
      <c r="O23" s="39"/>
      <c r="P23" s="34"/>
      <c r="Q23" s="54"/>
      <c r="R23" s="89"/>
      <c r="S23" s="75"/>
    </row>
    <row r="24" spans="1:19" ht="15.75">
      <c r="A24" s="16"/>
      <c r="B24" s="39" t="s">
        <v>49</v>
      </c>
      <c r="C24" s="156" t="s">
        <v>389</v>
      </c>
      <c r="D24" s="57" t="s">
        <v>98</v>
      </c>
      <c r="E24" s="168"/>
      <c r="F24" s="383"/>
      <c r="G24" s="30"/>
      <c r="H24" s="31"/>
      <c r="I24" s="31"/>
      <c r="O24" s="39"/>
      <c r="P24" s="34"/>
      <c r="Q24" s="54"/>
      <c r="R24" s="90"/>
      <c r="S24" s="75"/>
    </row>
    <row r="25" spans="1:19" ht="15.75">
      <c r="A25" s="16"/>
      <c r="B25" s="39" t="s">
        <v>49</v>
      </c>
      <c r="C25" s="156" t="s">
        <v>390</v>
      </c>
      <c r="D25" s="57" t="s">
        <v>100</v>
      </c>
      <c r="E25" s="159"/>
      <c r="F25" s="383"/>
      <c r="G25" s="30"/>
      <c r="H25" s="31"/>
      <c r="I25" s="31"/>
      <c r="O25" s="39"/>
      <c r="P25" s="34"/>
      <c r="Q25" s="54"/>
      <c r="R25" s="90"/>
      <c r="S25" s="75"/>
    </row>
    <row r="26" spans="1:19" ht="15.75">
      <c r="A26" s="16"/>
      <c r="B26" s="39" t="s">
        <v>49</v>
      </c>
      <c r="C26" s="156" t="s">
        <v>391</v>
      </c>
      <c r="D26" s="57" t="s">
        <v>101</v>
      </c>
      <c r="E26" s="159"/>
      <c r="F26" s="383"/>
      <c r="G26" s="30"/>
      <c r="H26" s="31"/>
      <c r="I26" s="31"/>
      <c r="O26" s="39"/>
      <c r="P26" s="34"/>
      <c r="Q26" s="54"/>
      <c r="R26" s="90"/>
      <c r="S26" s="75"/>
    </row>
    <row r="27" spans="1:19" ht="12.6" customHeight="1">
      <c r="A27" s="16"/>
      <c r="B27" s="33"/>
      <c r="C27" s="156"/>
      <c r="D27" s="190" t="s">
        <v>284</v>
      </c>
      <c r="E27" s="159"/>
      <c r="F27" s="85"/>
      <c r="G27" s="30"/>
      <c r="H27" s="31"/>
      <c r="I27" s="31"/>
      <c r="O27" s="33"/>
      <c r="P27" s="34"/>
      <c r="Q27" s="56"/>
      <c r="R27" s="90"/>
      <c r="S27" s="75"/>
    </row>
    <row r="28" spans="1:19" ht="17.100000000000001" customHeight="1">
      <c r="A28" s="16"/>
      <c r="B28" s="33"/>
      <c r="C28" s="156"/>
      <c r="D28" s="55" t="s">
        <v>102</v>
      </c>
      <c r="E28" s="166"/>
      <c r="F28" s="383"/>
      <c r="G28" s="40"/>
      <c r="H28" s="31"/>
      <c r="I28" s="31"/>
      <c r="O28" s="33"/>
      <c r="P28" s="34"/>
      <c r="Q28" s="55"/>
      <c r="R28" s="90"/>
      <c r="S28" s="76"/>
    </row>
    <row r="29" spans="1:19" ht="15.75">
      <c r="A29" s="16"/>
      <c r="B29" s="33"/>
      <c r="C29" s="156"/>
      <c r="D29" s="55" t="s">
        <v>107</v>
      </c>
      <c r="E29" s="196"/>
      <c r="F29" s="85"/>
      <c r="G29" s="40"/>
      <c r="H29" s="31"/>
      <c r="I29" s="31"/>
      <c r="O29" s="33"/>
      <c r="P29" s="34"/>
      <c r="Q29" s="55"/>
      <c r="R29" s="90"/>
      <c r="S29" s="76"/>
    </row>
    <row r="30" spans="1:19" ht="16.149999999999999" customHeight="1">
      <c r="A30" s="16"/>
      <c r="B30" s="39" t="s">
        <v>49</v>
      </c>
      <c r="C30" s="156" t="s">
        <v>35</v>
      </c>
      <c r="D30" s="57" t="s">
        <v>103</v>
      </c>
      <c r="E30" s="159"/>
      <c r="F30" s="85"/>
      <c r="G30" s="30"/>
      <c r="H30" s="31"/>
      <c r="I30" s="31"/>
      <c r="O30" s="39"/>
      <c r="P30" s="34"/>
      <c r="Q30" s="54"/>
      <c r="R30" s="90"/>
      <c r="S30" s="75"/>
    </row>
    <row r="31" spans="1:19" ht="15.75">
      <c r="A31" s="16"/>
      <c r="B31" s="39"/>
      <c r="C31" s="156" t="s">
        <v>392</v>
      </c>
      <c r="D31" s="57" t="s">
        <v>104</v>
      </c>
      <c r="E31" s="168"/>
      <c r="F31" s="85"/>
      <c r="G31" s="30"/>
      <c r="H31" s="31"/>
      <c r="I31" s="31"/>
      <c r="O31" s="39"/>
      <c r="P31" s="34"/>
      <c r="Q31" s="54"/>
      <c r="R31" s="90"/>
      <c r="S31" s="75"/>
    </row>
    <row r="32" spans="1:19" ht="15.75">
      <c r="A32" s="16"/>
      <c r="B32" s="39"/>
      <c r="C32" s="156" t="s">
        <v>393</v>
      </c>
      <c r="D32" s="57" t="s">
        <v>105</v>
      </c>
      <c r="E32" s="165"/>
      <c r="F32" s="159"/>
      <c r="G32" s="30"/>
      <c r="H32" s="31"/>
      <c r="I32" s="31"/>
      <c r="O32" s="39"/>
      <c r="P32" s="34"/>
      <c r="Q32" s="54"/>
      <c r="R32" s="90"/>
      <c r="S32" s="75"/>
    </row>
    <row r="33" spans="1:19" ht="15.75">
      <c r="A33" s="16"/>
      <c r="B33" s="39"/>
      <c r="C33" s="156" t="s">
        <v>394</v>
      </c>
      <c r="D33" s="57" t="s">
        <v>106</v>
      </c>
      <c r="E33" s="165"/>
      <c r="F33" s="159"/>
      <c r="G33" s="30"/>
      <c r="H33" s="31"/>
      <c r="I33" s="31"/>
      <c r="O33" s="39"/>
      <c r="P33" s="34"/>
      <c r="Q33" s="54"/>
      <c r="R33" s="90"/>
      <c r="S33" s="75"/>
    </row>
    <row r="34" spans="1:19" ht="19.899999999999999" customHeight="1">
      <c r="A34" s="16"/>
      <c r="B34" s="39" t="s">
        <v>49</v>
      </c>
      <c r="C34" s="156"/>
      <c r="D34" s="57" t="s">
        <v>108</v>
      </c>
      <c r="E34" s="167"/>
      <c r="F34" s="159"/>
      <c r="G34" s="30"/>
      <c r="H34" s="31"/>
      <c r="I34" s="31"/>
      <c r="O34" s="39"/>
      <c r="P34" s="34"/>
      <c r="Q34" s="54"/>
      <c r="R34" s="79"/>
      <c r="S34" s="75"/>
    </row>
    <row r="35" spans="1:19" ht="22.15" customHeight="1">
      <c r="A35" s="16"/>
      <c r="B35" s="39" t="s">
        <v>49</v>
      </c>
      <c r="C35" s="156" t="s">
        <v>37</v>
      </c>
      <c r="D35" s="57" t="s">
        <v>109</v>
      </c>
      <c r="E35" s="167"/>
      <c r="F35" s="159"/>
      <c r="G35" s="30"/>
      <c r="H35" s="31"/>
      <c r="I35" s="31"/>
      <c r="O35" s="39"/>
      <c r="P35" s="34"/>
      <c r="Q35" s="54"/>
      <c r="R35" s="79"/>
      <c r="S35" s="75"/>
    </row>
    <row r="36" spans="1:19" ht="21.2" customHeight="1">
      <c r="A36" s="16"/>
      <c r="B36" s="33"/>
      <c r="C36" s="156"/>
      <c r="D36" s="194" t="s">
        <v>110</v>
      </c>
      <c r="E36" s="168"/>
      <c r="F36" s="159"/>
      <c r="G36" s="30"/>
      <c r="H36" s="31"/>
      <c r="I36" s="31"/>
      <c r="O36" s="33"/>
      <c r="P36" s="34"/>
      <c r="Q36" s="54"/>
      <c r="R36" s="78"/>
      <c r="S36" s="75"/>
    </row>
    <row r="37" spans="1:19" ht="19.899999999999999" customHeight="1">
      <c r="A37" s="16"/>
      <c r="B37" s="39" t="s">
        <v>49</v>
      </c>
      <c r="C37" s="156" t="s">
        <v>38</v>
      </c>
      <c r="D37" s="57" t="s">
        <v>111</v>
      </c>
      <c r="E37" s="168"/>
      <c r="F37" s="159"/>
      <c r="G37" s="30"/>
      <c r="H37" s="31"/>
      <c r="I37" s="31"/>
      <c r="O37" s="39"/>
      <c r="P37" s="34"/>
      <c r="Q37" s="54"/>
      <c r="R37" s="78"/>
      <c r="S37" s="75"/>
    </row>
    <row r="38" spans="1:19" ht="22.15" customHeight="1">
      <c r="A38" s="16"/>
      <c r="B38" s="33"/>
      <c r="C38" s="156"/>
      <c r="D38" s="194" t="s">
        <v>285</v>
      </c>
      <c r="E38" s="195"/>
      <c r="F38" s="159"/>
      <c r="G38" s="30"/>
      <c r="H38" s="31"/>
      <c r="I38" s="31"/>
      <c r="O38" s="33"/>
      <c r="P38" s="34"/>
      <c r="Q38" s="54"/>
      <c r="R38" s="79"/>
      <c r="S38" s="75"/>
    </row>
    <row r="39" spans="1:19" ht="15.75">
      <c r="A39" s="16"/>
      <c r="B39" s="33"/>
      <c r="C39" s="156" t="s">
        <v>398</v>
      </c>
      <c r="D39" s="57" t="s">
        <v>399</v>
      </c>
      <c r="E39" s="167"/>
      <c r="F39" s="159"/>
      <c r="G39" s="30"/>
      <c r="H39" s="31"/>
      <c r="I39" s="31"/>
      <c r="O39" s="33"/>
      <c r="P39" s="34"/>
      <c r="Q39" s="54"/>
      <c r="R39" s="79"/>
      <c r="S39" s="75"/>
    </row>
    <row r="40" spans="1:19" ht="15.75">
      <c r="A40" s="16"/>
      <c r="B40" s="39" t="s">
        <v>49</v>
      </c>
      <c r="C40" s="156" t="s">
        <v>395</v>
      </c>
      <c r="D40" s="57" t="s">
        <v>112</v>
      </c>
      <c r="E40" s="196"/>
      <c r="F40" s="162"/>
      <c r="G40" s="30"/>
      <c r="H40" s="31"/>
      <c r="I40" s="31"/>
      <c r="O40" s="39"/>
      <c r="P40" s="34"/>
      <c r="Q40" s="54"/>
      <c r="R40" s="75"/>
      <c r="S40" s="85"/>
    </row>
    <row r="41" spans="1:19" ht="15.75">
      <c r="A41" s="16"/>
      <c r="B41" s="39" t="s">
        <v>49</v>
      </c>
      <c r="C41" s="156" t="s">
        <v>396</v>
      </c>
      <c r="D41" s="57" t="s">
        <v>113</v>
      </c>
      <c r="E41" s="169"/>
      <c r="F41" s="196"/>
      <c r="G41" s="30"/>
      <c r="H41" s="31"/>
      <c r="I41" s="31"/>
      <c r="O41" s="39"/>
      <c r="P41" s="34"/>
      <c r="Q41" s="54"/>
      <c r="R41" s="75"/>
      <c r="S41" s="85"/>
    </row>
    <row r="42" spans="1:19" ht="15.75">
      <c r="A42" s="16"/>
      <c r="B42" s="39" t="s">
        <v>49</v>
      </c>
      <c r="C42" s="156" t="s">
        <v>397</v>
      </c>
      <c r="D42" s="57" t="s">
        <v>114</v>
      </c>
      <c r="E42" s="169"/>
      <c r="F42" s="429"/>
      <c r="G42" s="30"/>
      <c r="H42" s="31"/>
      <c r="I42" s="31"/>
      <c r="O42" s="39"/>
      <c r="P42" s="34"/>
      <c r="Q42" s="54"/>
      <c r="R42" s="75"/>
      <c r="S42" s="85"/>
    </row>
    <row r="43" spans="1:19" ht="17.100000000000001" customHeight="1">
      <c r="A43" s="16"/>
      <c r="B43" s="33"/>
      <c r="C43" s="156"/>
      <c r="D43" s="190" t="s">
        <v>286</v>
      </c>
      <c r="E43" s="167"/>
      <c r="F43" s="159"/>
      <c r="G43" s="30"/>
      <c r="H43" s="31"/>
      <c r="I43" s="31"/>
      <c r="O43" s="33"/>
      <c r="P43" s="34"/>
      <c r="Q43" s="56"/>
      <c r="R43" s="79"/>
      <c r="S43" s="75"/>
    </row>
    <row r="44" spans="1:19" ht="16.5" customHeight="1">
      <c r="A44" s="16"/>
      <c r="B44" s="33"/>
      <c r="C44" s="156"/>
      <c r="D44" s="190" t="s">
        <v>287</v>
      </c>
      <c r="E44" s="167"/>
      <c r="F44" s="159"/>
      <c r="G44" s="30"/>
      <c r="H44" s="31"/>
      <c r="I44" s="31"/>
      <c r="O44" s="33"/>
      <c r="P44" s="34"/>
      <c r="Q44" s="56"/>
      <c r="R44" s="79"/>
      <c r="S44" s="75"/>
    </row>
    <row r="45" spans="1:19" ht="15.75">
      <c r="A45" s="16"/>
      <c r="B45" s="39" t="s">
        <v>54</v>
      </c>
      <c r="C45" s="156" t="s">
        <v>400</v>
      </c>
      <c r="D45" s="57" t="s">
        <v>115</v>
      </c>
      <c r="E45" s="165"/>
      <c r="F45" s="159">
        <v>7859.69</v>
      </c>
      <c r="G45" s="30"/>
      <c r="H45" s="31"/>
      <c r="I45" s="31"/>
      <c r="O45" s="39"/>
      <c r="P45" s="34"/>
      <c r="Q45" s="54"/>
      <c r="R45" s="90"/>
      <c r="S45" s="75"/>
    </row>
    <row r="46" spans="1:19" ht="18" customHeight="1">
      <c r="A46" s="16"/>
      <c r="B46" s="39" t="s">
        <v>54</v>
      </c>
      <c r="C46" s="156" t="s">
        <v>401</v>
      </c>
      <c r="D46" s="57" t="s">
        <v>116</v>
      </c>
      <c r="E46" s="165"/>
      <c r="F46" s="159"/>
      <c r="G46" s="30"/>
      <c r="H46" s="31"/>
      <c r="I46" s="31"/>
      <c r="J46" s="371" t="s">
        <v>223</v>
      </c>
      <c r="K46" s="373"/>
      <c r="O46" s="39"/>
      <c r="P46" s="34"/>
      <c r="Q46" s="54"/>
      <c r="R46" s="90"/>
      <c r="S46" s="75"/>
    </row>
    <row r="47" spans="1:19" ht="12.75" customHeight="1">
      <c r="A47" s="16"/>
      <c r="B47" s="39" t="s">
        <v>54</v>
      </c>
      <c r="C47" s="156"/>
      <c r="D47" s="57" t="s">
        <v>117</v>
      </c>
      <c r="E47" s="165"/>
      <c r="F47" s="159"/>
      <c r="G47" s="30"/>
      <c r="H47" s="31"/>
      <c r="I47" s="31"/>
      <c r="J47" s="371" t="s">
        <v>224</v>
      </c>
      <c r="K47" s="373"/>
      <c r="O47" s="39"/>
      <c r="P47" s="34"/>
      <c r="Q47" s="54"/>
      <c r="R47" s="90"/>
      <c r="S47" s="75"/>
    </row>
    <row r="48" spans="1:19" ht="18" customHeight="1">
      <c r="A48" s="16"/>
      <c r="B48" s="39" t="s">
        <v>54</v>
      </c>
      <c r="C48" s="156" t="s">
        <v>402</v>
      </c>
      <c r="D48" s="57" t="s">
        <v>118</v>
      </c>
      <c r="E48" s="196"/>
      <c r="F48" s="165">
        <v>10638.41</v>
      </c>
      <c r="G48" s="30"/>
      <c r="H48" s="31"/>
      <c r="I48" s="31"/>
      <c r="J48" s="371" t="s">
        <v>225</v>
      </c>
      <c r="K48" s="373"/>
      <c r="O48" s="39"/>
      <c r="P48" s="34"/>
      <c r="Q48" s="54"/>
      <c r="R48" s="90"/>
      <c r="S48" s="75"/>
    </row>
    <row r="49" spans="1:19" ht="18.75" customHeight="1">
      <c r="A49" s="16"/>
      <c r="B49" s="39" t="s">
        <v>54</v>
      </c>
      <c r="C49" s="156" t="s">
        <v>403</v>
      </c>
      <c r="D49" s="57" t="s">
        <v>119</v>
      </c>
      <c r="E49" s="165"/>
      <c r="F49" s="159"/>
      <c r="G49" s="30"/>
      <c r="H49" s="31"/>
      <c r="I49" s="31"/>
      <c r="J49" s="371" t="s">
        <v>226</v>
      </c>
      <c r="K49" s="373"/>
      <c r="O49" s="39"/>
      <c r="P49" s="34"/>
      <c r="Q49" s="54"/>
      <c r="R49" s="90"/>
      <c r="S49" s="75"/>
    </row>
    <row r="50" spans="1:19" ht="17.25" customHeight="1">
      <c r="A50" s="16"/>
      <c r="B50" s="39"/>
      <c r="C50" s="156" t="s">
        <v>404</v>
      </c>
      <c r="D50" s="55" t="s">
        <v>120</v>
      </c>
      <c r="E50" s="165"/>
      <c r="F50" s="159"/>
      <c r="G50" s="30"/>
      <c r="H50" s="31"/>
      <c r="I50" s="31"/>
      <c r="J50" s="371" t="s">
        <v>227</v>
      </c>
      <c r="K50" s="373"/>
      <c r="O50" s="39"/>
      <c r="P50" s="34"/>
      <c r="Q50" s="55"/>
      <c r="R50" s="90"/>
      <c r="S50" s="75"/>
    </row>
    <row r="51" spans="1:19" ht="18" customHeight="1">
      <c r="A51" s="16"/>
      <c r="B51" s="39"/>
      <c r="C51" s="156"/>
      <c r="D51" s="55" t="s">
        <v>147</v>
      </c>
      <c r="E51" s="165"/>
      <c r="F51" s="159"/>
      <c r="G51" s="30"/>
      <c r="H51" s="31"/>
      <c r="I51" s="31"/>
      <c r="J51" s="371" t="s">
        <v>228</v>
      </c>
      <c r="K51" s="373"/>
      <c r="O51" s="39"/>
      <c r="P51" s="34"/>
      <c r="Q51" s="55"/>
      <c r="R51" s="90"/>
      <c r="S51" s="75"/>
    </row>
    <row r="52" spans="1:19" ht="19.149999999999999" customHeight="1">
      <c r="A52" s="16"/>
      <c r="B52" s="33"/>
      <c r="C52" s="156"/>
      <c r="D52" s="190" t="s">
        <v>288</v>
      </c>
      <c r="E52" s="165"/>
      <c r="F52" s="159"/>
      <c r="G52" s="30"/>
      <c r="H52" s="31"/>
      <c r="I52" s="31"/>
      <c r="J52" s="371" t="s">
        <v>133</v>
      </c>
      <c r="K52" s="373"/>
      <c r="O52" s="33"/>
      <c r="P52" s="34"/>
      <c r="Q52" s="56"/>
      <c r="R52" s="90"/>
      <c r="S52" s="75"/>
    </row>
    <row r="53" spans="1:19" ht="23.25">
      <c r="A53" s="16"/>
      <c r="B53" s="39" t="s">
        <v>54</v>
      </c>
      <c r="C53" s="156" t="s">
        <v>405</v>
      </c>
      <c r="D53" s="57" t="s">
        <v>121</v>
      </c>
      <c r="E53" s="165"/>
      <c r="F53" s="159"/>
      <c r="G53" s="30"/>
      <c r="H53" s="31"/>
      <c r="I53" s="31"/>
      <c r="J53" s="371" t="s">
        <v>134</v>
      </c>
      <c r="K53" s="373"/>
      <c r="O53" s="39"/>
      <c r="P53" s="34"/>
      <c r="Q53" s="54"/>
      <c r="R53" s="90"/>
      <c r="S53" s="75"/>
    </row>
    <row r="54" spans="1:19" ht="21.75" customHeight="1">
      <c r="A54" s="16"/>
      <c r="B54" s="39" t="s">
        <v>54</v>
      </c>
      <c r="C54" s="156" t="s">
        <v>406</v>
      </c>
      <c r="D54" s="57" t="s">
        <v>122</v>
      </c>
      <c r="E54" s="165"/>
      <c r="F54" s="159"/>
      <c r="G54" s="30"/>
      <c r="H54" s="31"/>
      <c r="I54" s="31"/>
      <c r="J54" s="371" t="s">
        <v>366</v>
      </c>
      <c r="K54" s="373"/>
      <c r="O54" s="39"/>
      <c r="P54" s="34"/>
      <c r="Q54" s="54"/>
      <c r="R54" s="90"/>
      <c r="S54" s="75"/>
    </row>
    <row r="55" spans="1:19" ht="21.2" customHeight="1">
      <c r="A55" s="16"/>
      <c r="B55" s="33"/>
      <c r="C55" s="156"/>
      <c r="D55" s="56" t="s">
        <v>289</v>
      </c>
      <c r="E55" s="165"/>
      <c r="F55" s="159"/>
      <c r="G55" s="30"/>
      <c r="H55" s="31"/>
      <c r="I55" s="31"/>
      <c r="J55" s="371" t="s">
        <v>351</v>
      </c>
      <c r="K55" s="373"/>
      <c r="O55" s="33"/>
      <c r="P55" s="34"/>
      <c r="Q55" s="56"/>
      <c r="R55" s="90"/>
      <c r="S55" s="75"/>
    </row>
    <row r="56" spans="1:19" ht="21" customHeight="1">
      <c r="A56" s="16"/>
      <c r="B56" s="39" t="s">
        <v>54</v>
      </c>
      <c r="C56" s="156" t="s">
        <v>407</v>
      </c>
      <c r="D56" s="57" t="s">
        <v>123</v>
      </c>
      <c r="E56" s="165"/>
      <c r="F56" s="159"/>
      <c r="G56" s="30"/>
      <c r="H56" s="31"/>
      <c r="I56" s="31"/>
      <c r="J56" s="371" t="s">
        <v>352</v>
      </c>
      <c r="K56" s="373"/>
      <c r="O56" s="39"/>
      <c r="P56" s="34"/>
      <c r="Q56" s="54"/>
      <c r="R56" s="90"/>
      <c r="S56" s="75"/>
    </row>
    <row r="57" spans="1:19" ht="19.899999999999999" customHeight="1">
      <c r="A57" s="16"/>
      <c r="B57" s="39" t="s">
        <v>54</v>
      </c>
      <c r="C57" s="156"/>
      <c r="D57" s="57" t="s">
        <v>124</v>
      </c>
      <c r="E57" s="165"/>
      <c r="F57" s="159"/>
      <c r="G57" s="30"/>
      <c r="H57" s="31"/>
      <c r="I57" s="31"/>
      <c r="J57" s="372" t="s">
        <v>141</v>
      </c>
      <c r="K57" s="373"/>
      <c r="O57" s="39"/>
      <c r="P57" s="34"/>
      <c r="Q57" s="54"/>
      <c r="R57" s="90"/>
      <c r="S57" s="75"/>
    </row>
    <row r="58" spans="1:19" ht="12.6" customHeight="1">
      <c r="A58" s="16"/>
      <c r="B58" s="33"/>
      <c r="C58" s="156"/>
      <c r="D58" s="190" t="s">
        <v>290</v>
      </c>
      <c r="E58" s="165"/>
      <c r="F58" s="159"/>
      <c r="G58" s="30"/>
      <c r="H58" s="31"/>
      <c r="I58" s="31"/>
      <c r="J58" s="371" t="s">
        <v>201</v>
      </c>
      <c r="K58" s="374"/>
      <c r="O58" s="33"/>
      <c r="P58" s="34"/>
      <c r="Q58" s="56"/>
      <c r="R58" s="90"/>
      <c r="S58" s="75"/>
    </row>
    <row r="59" spans="1:19" ht="20.25" customHeight="1">
      <c r="A59" s="16"/>
      <c r="B59" s="39" t="s">
        <v>54</v>
      </c>
      <c r="C59" s="156" t="s">
        <v>408</v>
      </c>
      <c r="D59" s="57" t="s">
        <v>125</v>
      </c>
      <c r="E59" s="165"/>
      <c r="F59" s="159"/>
      <c r="G59" s="30"/>
      <c r="H59" s="31"/>
      <c r="I59" s="31"/>
      <c r="J59" s="371" t="s">
        <v>353</v>
      </c>
      <c r="K59" s="373"/>
      <c r="O59" s="39"/>
      <c r="P59" s="34"/>
      <c r="Q59" s="54"/>
      <c r="R59" s="90"/>
      <c r="S59" s="75"/>
    </row>
    <row r="60" spans="1:19" ht="20.25" customHeight="1">
      <c r="A60" s="16"/>
      <c r="B60" s="39" t="s">
        <v>54</v>
      </c>
      <c r="C60" s="156" t="s">
        <v>409</v>
      </c>
      <c r="D60" s="57" t="s">
        <v>126</v>
      </c>
      <c r="E60" s="165"/>
      <c r="F60" s="159"/>
      <c r="G60" s="30"/>
      <c r="H60" s="31"/>
      <c r="I60" s="31"/>
      <c r="J60" s="371" t="s">
        <v>434</v>
      </c>
      <c r="K60" s="373"/>
      <c r="O60" s="39"/>
      <c r="P60" s="34"/>
      <c r="Q60" s="54"/>
      <c r="R60" s="90"/>
      <c r="S60" s="75"/>
    </row>
    <row r="61" spans="1:19" ht="16.5" customHeight="1">
      <c r="A61" s="16"/>
      <c r="B61" s="39"/>
      <c r="C61" s="156"/>
      <c r="D61" s="57" t="s">
        <v>127</v>
      </c>
      <c r="E61" s="165"/>
      <c r="F61" s="159"/>
      <c r="G61" s="30"/>
      <c r="H61" s="31"/>
      <c r="I61" s="31"/>
      <c r="J61" s="371" t="s">
        <v>354</v>
      </c>
      <c r="K61" s="373"/>
      <c r="O61" s="39"/>
      <c r="P61" s="34"/>
      <c r="Q61" s="54"/>
      <c r="R61" s="90"/>
      <c r="S61" s="75"/>
    </row>
    <row r="62" spans="1:19" ht="22.5" customHeight="1">
      <c r="A62" s="16"/>
      <c r="B62" s="39"/>
      <c r="C62" s="156" t="s">
        <v>410</v>
      </c>
      <c r="D62" s="57" t="s">
        <v>128</v>
      </c>
      <c r="E62" s="165"/>
      <c r="F62" s="159"/>
      <c r="G62" s="30"/>
      <c r="H62" s="31"/>
      <c r="I62" s="31"/>
      <c r="J62" s="371" t="s">
        <v>355</v>
      </c>
      <c r="K62" s="373"/>
      <c r="O62" s="39"/>
      <c r="P62" s="34"/>
      <c r="Q62" s="54"/>
      <c r="R62" s="90"/>
      <c r="S62" s="75"/>
    </row>
    <row r="63" spans="1:19" ht="18.75" customHeight="1">
      <c r="A63" s="16"/>
      <c r="B63" s="33"/>
      <c r="C63" s="156"/>
      <c r="D63" s="190" t="s">
        <v>291</v>
      </c>
      <c r="E63" s="165"/>
      <c r="F63" s="159"/>
      <c r="G63" s="30"/>
      <c r="H63" s="31"/>
      <c r="I63" s="31"/>
      <c r="J63" s="372" t="s">
        <v>248</v>
      </c>
      <c r="K63" s="373"/>
      <c r="O63" s="33"/>
      <c r="P63" s="34"/>
      <c r="Q63" s="56"/>
      <c r="R63" s="90"/>
      <c r="S63" s="75"/>
    </row>
    <row r="64" spans="1:19" ht="16.149999999999999" customHeight="1">
      <c r="A64" s="16"/>
      <c r="B64" s="39" t="s">
        <v>54</v>
      </c>
      <c r="C64" s="156"/>
      <c r="D64" s="57" t="s">
        <v>129</v>
      </c>
      <c r="E64" s="165"/>
      <c r="F64" s="159"/>
      <c r="G64" s="30"/>
      <c r="H64" s="31"/>
      <c r="I64" s="31"/>
      <c r="J64" s="371" t="s">
        <v>387</v>
      </c>
      <c r="K64" s="373"/>
      <c r="O64" s="39"/>
      <c r="P64" s="34"/>
      <c r="Q64" s="54"/>
      <c r="R64" s="90"/>
      <c r="S64" s="75"/>
    </row>
    <row r="65" spans="1:23" ht="20.45" customHeight="1">
      <c r="A65" s="16"/>
      <c r="B65" s="39" t="s">
        <v>54</v>
      </c>
      <c r="C65" s="170" t="s">
        <v>292</v>
      </c>
      <c r="D65" s="57" t="s">
        <v>130</v>
      </c>
      <c r="E65" s="165"/>
      <c r="F65" s="159"/>
      <c r="G65" s="30"/>
      <c r="H65" s="31"/>
      <c r="I65" s="31"/>
      <c r="J65" s="375" t="s">
        <v>154</v>
      </c>
      <c r="K65" s="376"/>
      <c r="O65" s="39"/>
      <c r="P65" s="41"/>
      <c r="Q65" s="54"/>
      <c r="R65" s="90"/>
      <c r="S65" s="75"/>
    </row>
    <row r="66" spans="1:23" ht="23.25">
      <c r="A66" s="16"/>
      <c r="B66" s="39" t="s">
        <v>54</v>
      </c>
      <c r="C66" s="156" t="s">
        <v>411</v>
      </c>
      <c r="D66" s="57" t="s">
        <v>131</v>
      </c>
      <c r="E66" s="197"/>
      <c r="F66" s="165"/>
      <c r="G66" s="30"/>
      <c r="H66" s="31"/>
      <c r="I66" s="31"/>
      <c r="J66" s="371" t="s">
        <v>157</v>
      </c>
      <c r="K66" s="377"/>
      <c r="N66" s="16"/>
      <c r="O66" s="39"/>
      <c r="P66" s="34"/>
      <c r="Q66" s="54"/>
      <c r="R66" s="90"/>
      <c r="S66" s="75"/>
      <c r="T66" s="35"/>
    </row>
    <row r="67" spans="1:23" ht="24" customHeight="1">
      <c r="A67" s="16"/>
      <c r="B67" s="39"/>
      <c r="C67" s="156" t="s">
        <v>413</v>
      </c>
      <c r="D67" s="57" t="s">
        <v>263</v>
      </c>
      <c r="E67" s="165"/>
      <c r="F67" s="159"/>
      <c r="G67" s="30"/>
      <c r="H67" s="31"/>
      <c r="I67" s="31"/>
      <c r="J67" s="371" t="s">
        <v>229</v>
      </c>
      <c r="K67" s="376"/>
      <c r="N67" s="16"/>
      <c r="O67" s="39"/>
      <c r="P67" s="34"/>
      <c r="Q67" s="54"/>
      <c r="R67" s="90"/>
      <c r="S67" s="75"/>
      <c r="T67" s="37"/>
    </row>
    <row r="68" spans="1:23" ht="18.75" customHeight="1">
      <c r="A68" s="16"/>
      <c r="B68" s="39"/>
      <c r="C68" s="156"/>
      <c r="D68" s="57" t="s">
        <v>132</v>
      </c>
      <c r="E68" s="165"/>
      <c r="F68" s="159"/>
      <c r="G68" s="30"/>
      <c r="H68" s="31"/>
      <c r="I68" s="31"/>
      <c r="J68" s="371" t="s">
        <v>164</v>
      </c>
      <c r="K68" s="373"/>
      <c r="N68" s="16"/>
      <c r="O68" s="39"/>
      <c r="P68" s="34"/>
      <c r="Q68" s="54"/>
      <c r="R68" s="90"/>
      <c r="S68" s="75"/>
      <c r="T68" s="37"/>
    </row>
    <row r="69" spans="1:23" ht="23.25">
      <c r="A69" s="16"/>
      <c r="B69" s="39"/>
      <c r="C69" s="156" t="s">
        <v>412</v>
      </c>
      <c r="D69" s="57" t="s">
        <v>133</v>
      </c>
      <c r="E69" s="165"/>
      <c r="F69" s="159"/>
      <c r="G69" s="30"/>
      <c r="H69" s="31"/>
      <c r="I69" s="31"/>
      <c r="J69" s="371" t="s">
        <v>439</v>
      </c>
      <c r="K69" s="373"/>
      <c r="N69" s="16"/>
      <c r="O69" s="39"/>
      <c r="P69" s="34"/>
      <c r="Q69" s="54"/>
      <c r="R69" s="90"/>
      <c r="S69" s="75"/>
      <c r="T69" s="37"/>
    </row>
    <row r="70" spans="1:23" ht="18.75" customHeight="1">
      <c r="A70" s="16"/>
      <c r="B70" s="33"/>
      <c r="C70" s="156"/>
      <c r="D70" s="56" t="s">
        <v>293</v>
      </c>
      <c r="E70" s="165"/>
      <c r="F70" s="159"/>
      <c r="G70" s="30"/>
      <c r="H70" s="31"/>
      <c r="I70" s="31"/>
      <c r="J70" s="371" t="s">
        <v>438</v>
      </c>
      <c r="K70" s="373"/>
      <c r="N70" s="16"/>
      <c r="O70" s="33"/>
      <c r="P70" s="34"/>
      <c r="Q70" s="56"/>
      <c r="R70" s="90"/>
      <c r="S70" s="75"/>
      <c r="T70" s="37"/>
    </row>
    <row r="71" spans="1:23" ht="23.1" customHeight="1">
      <c r="A71" s="16"/>
      <c r="B71" s="39" t="s">
        <v>54</v>
      </c>
      <c r="C71" s="156"/>
      <c r="D71" s="57" t="s">
        <v>135</v>
      </c>
      <c r="E71" s="165"/>
      <c r="F71" s="159"/>
      <c r="G71" s="30"/>
      <c r="H71" s="31"/>
      <c r="I71" s="31"/>
      <c r="J71" s="378" t="s">
        <v>230</v>
      </c>
      <c r="K71" s="379"/>
      <c r="N71" s="16"/>
      <c r="O71" s="39"/>
      <c r="P71" s="34"/>
      <c r="Q71" s="54"/>
      <c r="R71" s="90"/>
      <c r="S71" s="75"/>
      <c r="T71" s="38"/>
    </row>
    <row r="72" spans="1:23" ht="19.899999999999999" customHeight="1">
      <c r="A72" s="16"/>
      <c r="B72" s="39" t="s">
        <v>54</v>
      </c>
      <c r="C72" s="170" t="s">
        <v>294</v>
      </c>
      <c r="D72" s="57" t="s">
        <v>295</v>
      </c>
      <c r="E72" s="165"/>
      <c r="F72" s="159"/>
      <c r="G72" s="30"/>
      <c r="H72" s="31"/>
      <c r="I72" s="31"/>
      <c r="J72" s="371" t="s">
        <v>231</v>
      </c>
      <c r="K72" s="373"/>
      <c r="N72" s="16"/>
      <c r="O72" s="39"/>
      <c r="P72" s="41"/>
      <c r="Q72" s="57"/>
      <c r="R72" s="90"/>
      <c r="S72" s="75"/>
      <c r="T72" s="30"/>
    </row>
    <row r="73" spans="1:23" ht="18.75" customHeight="1">
      <c r="A73" s="16"/>
      <c r="B73" s="33"/>
      <c r="C73" s="156"/>
      <c r="D73" s="190" t="s">
        <v>296</v>
      </c>
      <c r="E73" s="193"/>
      <c r="F73" s="159"/>
      <c r="G73" s="30"/>
      <c r="H73" s="31"/>
      <c r="I73" s="31"/>
      <c r="J73" s="371" t="s">
        <v>232</v>
      </c>
      <c r="K73" s="373"/>
      <c r="N73" s="16"/>
      <c r="O73" s="33"/>
      <c r="P73" s="34"/>
      <c r="Q73" s="56"/>
      <c r="R73" s="90"/>
      <c r="S73" s="75"/>
      <c r="T73" s="30"/>
      <c r="U73" s="31"/>
      <c r="V73" s="31"/>
    </row>
    <row r="74" spans="1:23" ht="17.25" customHeight="1">
      <c r="A74" s="16"/>
      <c r="B74" s="33"/>
      <c r="C74" s="156" t="s">
        <v>414</v>
      </c>
      <c r="D74" s="53" t="s">
        <v>415</v>
      </c>
      <c r="E74" s="165"/>
      <c r="F74" s="159"/>
      <c r="G74" s="30"/>
      <c r="H74" s="31"/>
      <c r="I74" s="31"/>
      <c r="J74" s="371" t="s">
        <v>428</v>
      </c>
      <c r="K74" s="373"/>
      <c r="N74" s="16"/>
      <c r="O74" s="33"/>
      <c r="P74" s="34"/>
      <c r="Q74" s="53"/>
      <c r="R74" s="90"/>
      <c r="S74" s="75"/>
      <c r="T74" s="30"/>
      <c r="U74" s="31"/>
      <c r="V74" s="31"/>
    </row>
    <row r="75" spans="1:23" ht="21" customHeight="1">
      <c r="A75" s="16"/>
      <c r="B75" s="33"/>
      <c r="C75" s="156" t="s">
        <v>416</v>
      </c>
      <c r="D75" s="53" t="s">
        <v>136</v>
      </c>
      <c r="E75" s="165"/>
      <c r="F75" s="159"/>
      <c r="G75" s="30"/>
      <c r="H75" s="31"/>
      <c r="I75" s="31"/>
      <c r="J75" s="371" t="s">
        <v>356</v>
      </c>
      <c r="K75" s="373"/>
      <c r="N75" s="16"/>
      <c r="O75" s="33"/>
      <c r="P75" s="34"/>
      <c r="Q75" s="53"/>
      <c r="R75" s="90"/>
      <c r="S75" s="75"/>
      <c r="T75" s="30"/>
      <c r="U75" s="31"/>
      <c r="V75" s="31"/>
    </row>
    <row r="76" spans="1:23" ht="21" customHeight="1">
      <c r="A76" s="16"/>
      <c r="B76" s="33"/>
      <c r="C76" s="156" t="s">
        <v>572</v>
      </c>
      <c r="D76" s="53" t="s">
        <v>573</v>
      </c>
      <c r="E76" s="165"/>
      <c r="F76" s="159"/>
      <c r="G76" s="30"/>
      <c r="H76" s="31"/>
      <c r="I76" s="31"/>
      <c r="J76" s="371"/>
      <c r="K76" s="373"/>
      <c r="N76" s="16"/>
      <c r="O76" s="33"/>
      <c r="P76" s="34"/>
      <c r="Q76" s="53"/>
      <c r="R76" s="90"/>
      <c r="S76" s="75"/>
      <c r="T76" s="30"/>
      <c r="U76" s="31"/>
      <c r="V76" s="31"/>
    </row>
    <row r="77" spans="1:23" ht="23.25">
      <c r="A77" s="16"/>
      <c r="B77" s="33"/>
      <c r="C77" s="156" t="s">
        <v>417</v>
      </c>
      <c r="D77" s="53" t="s">
        <v>351</v>
      </c>
      <c r="E77" s="165"/>
      <c r="F77" s="159"/>
      <c r="G77" s="30"/>
      <c r="H77" s="31"/>
      <c r="I77" s="31"/>
      <c r="J77" s="371" t="s">
        <v>388</v>
      </c>
      <c r="K77" s="373"/>
      <c r="N77" s="16"/>
      <c r="O77" s="33"/>
      <c r="P77" s="34"/>
      <c r="Q77" s="53"/>
      <c r="R77" s="90"/>
      <c r="S77" s="75"/>
      <c r="T77" s="30"/>
      <c r="U77" s="31"/>
      <c r="V77" s="31"/>
      <c r="W77" s="22"/>
    </row>
    <row r="78" spans="1:23" ht="15.75">
      <c r="A78" s="16"/>
      <c r="B78" s="33"/>
      <c r="C78" s="156" t="s">
        <v>418</v>
      </c>
      <c r="D78" s="53" t="s">
        <v>352</v>
      </c>
      <c r="E78" s="165"/>
      <c r="F78" s="159"/>
      <c r="G78" s="30"/>
      <c r="H78" s="31"/>
      <c r="I78" s="31"/>
      <c r="N78" s="16"/>
      <c r="O78" s="33"/>
      <c r="P78" s="34"/>
      <c r="Q78" s="53"/>
      <c r="R78" s="90"/>
      <c r="S78" s="75"/>
      <c r="T78" s="30"/>
      <c r="U78" s="31"/>
      <c r="V78" s="31"/>
    </row>
    <row r="79" spans="1:23" ht="15.75">
      <c r="A79" s="16"/>
      <c r="B79" s="33"/>
      <c r="C79" s="156" t="s">
        <v>419</v>
      </c>
      <c r="D79" s="72" t="s">
        <v>420</v>
      </c>
      <c r="E79" s="165"/>
      <c r="F79" s="166"/>
      <c r="G79" s="40"/>
      <c r="H79" s="31"/>
      <c r="I79" s="31"/>
      <c r="N79" s="16"/>
      <c r="O79" s="33"/>
      <c r="P79" s="34"/>
      <c r="Q79" s="72"/>
      <c r="R79" s="90"/>
      <c r="S79" s="76"/>
      <c r="T79" s="30"/>
      <c r="U79" s="31"/>
      <c r="V79" s="31"/>
    </row>
    <row r="80" spans="1:23" ht="15.75">
      <c r="A80" s="16"/>
      <c r="B80" s="39" t="s">
        <v>54</v>
      </c>
      <c r="C80" s="156" t="s">
        <v>421</v>
      </c>
      <c r="D80" s="57" t="s">
        <v>550</v>
      </c>
      <c r="E80" s="165"/>
      <c r="F80" s="159"/>
      <c r="G80" s="30"/>
      <c r="H80" s="31"/>
      <c r="I80" s="31"/>
      <c r="N80" s="16"/>
      <c r="O80" s="39"/>
      <c r="P80" s="34"/>
      <c r="Q80" s="54"/>
      <c r="R80" s="90"/>
      <c r="S80" s="75"/>
      <c r="T80" s="30"/>
      <c r="U80" s="31"/>
      <c r="V80" s="31"/>
    </row>
    <row r="81" spans="1:23" ht="14.45" customHeight="1">
      <c r="A81" s="16"/>
      <c r="B81" s="39"/>
      <c r="C81" s="156"/>
      <c r="D81" s="57" t="s">
        <v>264</v>
      </c>
      <c r="E81" s="165"/>
      <c r="F81" s="159"/>
      <c r="G81" s="30"/>
      <c r="H81" s="31"/>
      <c r="I81" s="31"/>
      <c r="N81" s="16"/>
      <c r="O81" s="39"/>
      <c r="P81" s="34"/>
      <c r="Q81" s="54"/>
      <c r="R81" s="90"/>
      <c r="S81" s="75"/>
      <c r="T81" s="30"/>
      <c r="U81" s="31"/>
      <c r="V81" s="31"/>
    </row>
    <row r="82" spans="1:23" ht="19.899999999999999" customHeight="1">
      <c r="A82" s="16"/>
      <c r="B82" s="39" t="s">
        <v>54</v>
      </c>
      <c r="C82" s="171" t="s">
        <v>297</v>
      </c>
      <c r="D82" s="57" t="s">
        <v>137</v>
      </c>
      <c r="E82" s="165"/>
      <c r="F82" s="159"/>
      <c r="G82" s="30"/>
      <c r="H82" s="31"/>
      <c r="I82" s="31"/>
      <c r="N82" s="16"/>
      <c r="O82" s="39"/>
      <c r="P82" s="42"/>
      <c r="Q82" s="54"/>
      <c r="R82" s="90"/>
      <c r="S82" s="75"/>
      <c r="T82" s="30"/>
      <c r="U82" s="31"/>
      <c r="V82" s="31"/>
    </row>
    <row r="83" spans="1:23" ht="16.149999999999999" customHeight="1">
      <c r="A83" s="16"/>
      <c r="B83" s="39" t="s">
        <v>54</v>
      </c>
      <c r="C83" s="172"/>
      <c r="D83" s="57" t="s">
        <v>138</v>
      </c>
      <c r="E83" s="165"/>
      <c r="F83" s="159"/>
      <c r="G83" s="30"/>
      <c r="H83" s="31"/>
      <c r="I83" s="31"/>
      <c r="N83" s="16"/>
      <c r="O83" s="39"/>
      <c r="P83" s="43"/>
      <c r="Q83" s="54"/>
      <c r="R83" s="90"/>
      <c r="S83" s="75"/>
      <c r="T83" s="30"/>
      <c r="U83" s="31"/>
      <c r="V83" s="31"/>
    </row>
    <row r="84" spans="1:23" ht="18.75" customHeight="1">
      <c r="A84" s="16"/>
      <c r="B84" s="39" t="s">
        <v>54</v>
      </c>
      <c r="C84" s="156"/>
      <c r="D84" s="57" t="s">
        <v>139</v>
      </c>
      <c r="E84" s="165"/>
      <c r="F84" s="159"/>
      <c r="G84" s="30"/>
      <c r="H84" s="31"/>
      <c r="I84" s="31"/>
      <c r="N84" s="16"/>
      <c r="O84" s="39"/>
      <c r="P84" s="34"/>
      <c r="Q84" s="54"/>
      <c r="R84" s="90"/>
      <c r="S84" s="75"/>
      <c r="T84" s="30"/>
      <c r="U84" s="31"/>
      <c r="V84" s="31"/>
    </row>
    <row r="85" spans="1:23" ht="14.45" customHeight="1">
      <c r="A85" s="16"/>
      <c r="B85" s="39"/>
      <c r="C85" s="156"/>
      <c r="D85" s="59" t="s">
        <v>265</v>
      </c>
      <c r="E85" s="165"/>
      <c r="F85" s="159"/>
      <c r="G85" s="30"/>
      <c r="H85" s="31"/>
      <c r="I85" s="31"/>
      <c r="N85" s="16"/>
      <c r="O85" s="39"/>
      <c r="P85" s="34"/>
      <c r="Q85" s="59"/>
      <c r="R85" s="90"/>
      <c r="S85" s="75"/>
      <c r="T85" s="30"/>
      <c r="U85" s="31"/>
      <c r="V85" s="31"/>
      <c r="W85" s="22"/>
    </row>
    <row r="86" spans="1:23" ht="15" customHeight="1">
      <c r="A86" s="16"/>
      <c r="B86" s="39" t="s">
        <v>54</v>
      </c>
      <c r="C86" s="170" t="s">
        <v>298</v>
      </c>
      <c r="D86" s="57" t="s">
        <v>140</v>
      </c>
      <c r="E86" s="165"/>
      <c r="F86" s="159"/>
      <c r="G86" s="30"/>
      <c r="H86" s="31"/>
      <c r="I86" s="31"/>
      <c r="N86" s="16"/>
      <c r="O86" s="39"/>
      <c r="P86" s="41"/>
      <c r="Q86" s="54"/>
      <c r="R86" s="90"/>
      <c r="S86" s="75"/>
      <c r="T86" s="30"/>
      <c r="U86" s="31"/>
      <c r="V86" s="31"/>
    </row>
    <row r="87" spans="1:23" ht="15.75">
      <c r="A87" s="16"/>
      <c r="B87" s="39" t="s">
        <v>54</v>
      </c>
      <c r="C87" s="156" t="s">
        <v>418</v>
      </c>
      <c r="D87" s="57" t="s">
        <v>348</v>
      </c>
      <c r="E87" s="165"/>
      <c r="F87" s="159"/>
      <c r="G87" s="30"/>
      <c r="H87" s="31"/>
      <c r="I87" s="31"/>
      <c r="N87" s="16"/>
      <c r="O87" s="39"/>
      <c r="P87" s="34"/>
      <c r="Q87" s="54"/>
      <c r="R87" s="90"/>
      <c r="S87" s="75"/>
      <c r="T87" s="30"/>
      <c r="U87" s="31"/>
      <c r="V87" s="31"/>
    </row>
    <row r="88" spans="1:23" ht="17.100000000000001" customHeight="1">
      <c r="A88" s="16"/>
      <c r="B88" s="39"/>
      <c r="C88" s="156"/>
      <c r="D88" s="57" t="s">
        <v>557</v>
      </c>
      <c r="E88" s="165"/>
      <c r="F88" s="159"/>
      <c r="G88" s="30"/>
      <c r="H88" s="31"/>
      <c r="I88" s="31"/>
      <c r="N88" s="16"/>
      <c r="O88" s="39"/>
      <c r="P88" s="34"/>
      <c r="Q88" s="54"/>
      <c r="R88" s="90"/>
      <c r="S88" s="75"/>
      <c r="T88" s="30"/>
      <c r="U88" s="31"/>
      <c r="V88" s="31"/>
    </row>
    <row r="89" spans="1:23" ht="21.6" customHeight="1">
      <c r="A89" s="16"/>
      <c r="B89" s="39"/>
      <c r="C89" s="156"/>
      <c r="D89" s="60" t="s">
        <v>266</v>
      </c>
      <c r="E89" s="165"/>
      <c r="F89" s="159"/>
      <c r="G89" s="30"/>
      <c r="H89" s="31"/>
      <c r="I89" s="31"/>
      <c r="N89" s="16"/>
      <c r="O89" s="39"/>
      <c r="P89" s="34"/>
      <c r="Q89" s="60"/>
      <c r="R89" s="90"/>
      <c r="S89" s="75"/>
      <c r="T89" s="30"/>
      <c r="U89" s="31"/>
      <c r="V89" s="31"/>
    </row>
    <row r="90" spans="1:23" ht="21.6" customHeight="1">
      <c r="A90" s="16"/>
      <c r="B90" s="39"/>
      <c r="C90" s="156"/>
      <c r="D90" s="60" t="s">
        <v>267</v>
      </c>
      <c r="E90" s="165"/>
      <c r="F90" s="159"/>
      <c r="G90" s="30"/>
      <c r="H90" s="31"/>
      <c r="I90" s="31"/>
      <c r="N90" s="16"/>
      <c r="O90" s="39"/>
      <c r="P90" s="34"/>
      <c r="Q90" s="60"/>
      <c r="R90" s="90"/>
      <c r="S90" s="75"/>
      <c r="T90" s="30"/>
      <c r="U90" s="31"/>
      <c r="V90" s="31"/>
    </row>
    <row r="91" spans="1:23" ht="23.45" customHeight="1">
      <c r="A91" s="16"/>
      <c r="B91" s="33"/>
      <c r="C91" s="156"/>
      <c r="D91" s="190" t="s">
        <v>299</v>
      </c>
      <c r="E91" s="165"/>
      <c r="F91" s="159"/>
      <c r="G91" s="30"/>
      <c r="H91" s="31"/>
      <c r="I91" s="31"/>
      <c r="N91" s="16"/>
      <c r="O91" s="33"/>
      <c r="P91" s="34"/>
      <c r="Q91" s="56"/>
      <c r="R91" s="90"/>
      <c r="S91" s="75"/>
      <c r="T91" s="30"/>
      <c r="U91" s="31"/>
      <c r="V91" s="31"/>
    </row>
    <row r="92" spans="1:23" ht="17.45" customHeight="1">
      <c r="A92" s="16"/>
      <c r="B92" s="39" t="s">
        <v>54</v>
      </c>
      <c r="C92" s="156"/>
      <c r="D92" s="57" t="s">
        <v>201</v>
      </c>
      <c r="E92" s="165"/>
      <c r="F92" s="159"/>
      <c r="G92" s="30"/>
      <c r="H92" s="31"/>
      <c r="I92" s="31"/>
      <c r="N92" s="16"/>
      <c r="O92" s="39"/>
      <c r="P92" s="34"/>
      <c r="Q92" s="54"/>
      <c r="R92" s="90"/>
      <c r="S92" s="75"/>
      <c r="T92" s="30"/>
      <c r="U92" s="31"/>
      <c r="V92" s="31"/>
    </row>
    <row r="93" spans="1:23" ht="16.149999999999999" customHeight="1">
      <c r="A93" s="16"/>
      <c r="B93" s="39" t="s">
        <v>54</v>
      </c>
      <c r="C93" s="170" t="s">
        <v>300</v>
      </c>
      <c r="D93" s="57" t="s">
        <v>142</v>
      </c>
      <c r="E93" s="165"/>
      <c r="F93" s="159"/>
      <c r="G93" s="30"/>
      <c r="H93" s="31"/>
      <c r="I93" s="31"/>
      <c r="N93" s="16"/>
      <c r="O93" s="39"/>
      <c r="P93" s="41"/>
      <c r="Q93" s="54"/>
      <c r="R93" s="90"/>
      <c r="S93" s="75"/>
      <c r="T93" s="30"/>
      <c r="U93" s="31"/>
      <c r="V93" s="31"/>
    </row>
    <row r="94" spans="1:23" ht="15.75">
      <c r="A94" s="16"/>
      <c r="B94" s="39" t="s">
        <v>54</v>
      </c>
      <c r="C94" s="156" t="s">
        <v>423</v>
      </c>
      <c r="D94" s="57" t="s">
        <v>143</v>
      </c>
      <c r="E94" s="165"/>
      <c r="F94" s="159"/>
      <c r="G94" s="30"/>
      <c r="H94" s="31"/>
      <c r="I94" s="31"/>
      <c r="N94" s="16"/>
      <c r="O94" s="39"/>
      <c r="P94" s="34"/>
      <c r="Q94" s="54"/>
      <c r="R94" s="90"/>
      <c r="S94" s="75"/>
      <c r="T94" s="30"/>
      <c r="U94" s="31"/>
      <c r="V94" s="31"/>
    </row>
    <row r="95" spans="1:23" ht="17.45" customHeight="1">
      <c r="A95" s="16"/>
      <c r="B95" s="39" t="s">
        <v>54</v>
      </c>
      <c r="C95" s="156" t="s">
        <v>301</v>
      </c>
      <c r="D95" s="57" t="s">
        <v>144</v>
      </c>
      <c r="E95" s="165"/>
      <c r="F95" s="159">
        <v>225</v>
      </c>
      <c r="G95" s="30"/>
      <c r="H95" s="31"/>
      <c r="I95" s="31"/>
      <c r="N95" s="16"/>
      <c r="O95" s="39"/>
      <c r="P95" s="34"/>
      <c r="Q95" s="54"/>
      <c r="R95" s="90"/>
      <c r="S95" s="75"/>
      <c r="T95" s="40"/>
      <c r="U95" s="31"/>
      <c r="V95" s="31"/>
    </row>
    <row r="96" spans="1:23" ht="21.6" customHeight="1">
      <c r="A96" s="16"/>
      <c r="B96" s="39" t="s">
        <v>54</v>
      </c>
      <c r="C96" s="156" t="s">
        <v>301</v>
      </c>
      <c r="D96" s="57" t="s">
        <v>145</v>
      </c>
      <c r="E96" s="165"/>
      <c r="F96" s="159"/>
      <c r="G96" s="30"/>
      <c r="H96" s="31"/>
      <c r="I96" s="31"/>
      <c r="N96" s="16"/>
      <c r="O96" s="39"/>
      <c r="P96" s="34"/>
      <c r="Q96" s="54"/>
      <c r="R96" s="90"/>
      <c r="S96" s="75"/>
      <c r="T96" s="40"/>
      <c r="U96" s="31"/>
      <c r="V96" s="31"/>
    </row>
    <row r="97" spans="1:22" ht="20.25" customHeight="1">
      <c r="A97" s="16"/>
      <c r="B97" s="39" t="s">
        <v>54</v>
      </c>
      <c r="C97" s="156"/>
      <c r="D97" s="57" t="s">
        <v>146</v>
      </c>
      <c r="E97" s="165"/>
      <c r="F97" s="159"/>
      <c r="G97" s="30"/>
      <c r="H97" s="31"/>
      <c r="I97" s="31"/>
      <c r="N97" s="16"/>
      <c r="O97" s="39"/>
      <c r="P97" s="34"/>
      <c r="Q97" s="54"/>
      <c r="R97" s="90"/>
      <c r="S97" s="75"/>
      <c r="T97" s="30"/>
      <c r="U97" s="31"/>
      <c r="V97" s="31"/>
    </row>
    <row r="98" spans="1:22" ht="20.25" customHeight="1">
      <c r="A98" s="16"/>
      <c r="B98" s="39" t="s">
        <v>54</v>
      </c>
      <c r="C98" s="156"/>
      <c r="D98" s="57" t="s">
        <v>568</v>
      </c>
      <c r="E98" s="165"/>
      <c r="F98" s="159"/>
      <c r="G98" s="30"/>
      <c r="H98" s="31"/>
      <c r="I98" s="31"/>
      <c r="N98" s="16"/>
      <c r="O98" s="39"/>
      <c r="P98" s="34"/>
      <c r="Q98" s="54"/>
      <c r="R98" s="90"/>
      <c r="S98" s="75"/>
      <c r="T98" s="30"/>
      <c r="U98" s="31"/>
      <c r="V98" s="31"/>
    </row>
    <row r="99" spans="1:22" ht="15.75">
      <c r="A99" s="16"/>
      <c r="B99" s="39" t="s">
        <v>54</v>
      </c>
      <c r="C99" s="156" t="s">
        <v>424</v>
      </c>
      <c r="D99" s="57" t="s">
        <v>148</v>
      </c>
      <c r="E99" s="165"/>
      <c r="F99" s="159"/>
      <c r="G99" s="30"/>
      <c r="H99" s="31"/>
      <c r="I99" s="31"/>
      <c r="N99" s="16"/>
      <c r="O99" s="39"/>
      <c r="P99" s="34"/>
      <c r="Q99" s="54"/>
      <c r="R99" s="90"/>
      <c r="S99" s="75"/>
      <c r="T99" s="30"/>
      <c r="U99" s="31"/>
      <c r="V99" s="31"/>
    </row>
    <row r="100" spans="1:22" ht="14.45" customHeight="1">
      <c r="A100" s="16"/>
      <c r="B100" s="39"/>
      <c r="C100" s="156"/>
      <c r="D100" s="57" t="s">
        <v>149</v>
      </c>
      <c r="E100" s="164"/>
      <c r="F100" s="159"/>
      <c r="G100" s="30"/>
      <c r="H100" s="31"/>
      <c r="I100" s="31"/>
      <c r="N100" s="16"/>
      <c r="O100" s="39"/>
      <c r="P100" s="34"/>
      <c r="Q100" s="54"/>
      <c r="R100" s="81"/>
      <c r="S100" s="75"/>
      <c r="T100" s="30"/>
      <c r="U100" s="31"/>
      <c r="V100" s="31"/>
    </row>
    <row r="101" spans="1:22" ht="15.75">
      <c r="A101" s="16"/>
      <c r="B101" s="39" t="s">
        <v>54</v>
      </c>
      <c r="C101" s="170">
        <v>228704</v>
      </c>
      <c r="D101" s="57" t="s">
        <v>150</v>
      </c>
      <c r="E101" s="165"/>
      <c r="F101" s="159"/>
      <c r="G101" s="30"/>
      <c r="H101" s="31"/>
      <c r="I101" s="31"/>
      <c r="N101" s="16"/>
      <c r="O101" s="39"/>
      <c r="P101" s="91"/>
      <c r="Q101" s="54"/>
      <c r="R101" s="90"/>
      <c r="S101" s="75"/>
      <c r="T101" s="30"/>
      <c r="U101" s="31"/>
      <c r="V101" s="31"/>
    </row>
    <row r="102" spans="1:22" ht="15.75">
      <c r="A102" s="16"/>
      <c r="B102" s="39" t="s">
        <v>54</v>
      </c>
      <c r="C102" s="156" t="s">
        <v>425</v>
      </c>
      <c r="D102" s="57" t="s">
        <v>151</v>
      </c>
      <c r="E102" s="196"/>
      <c r="F102" s="165"/>
      <c r="G102" s="30"/>
      <c r="H102" s="31"/>
      <c r="I102" s="31"/>
      <c r="N102" s="16"/>
      <c r="O102" s="39"/>
      <c r="P102" s="34"/>
      <c r="Q102" s="54"/>
      <c r="R102" s="90"/>
      <c r="S102" s="75"/>
      <c r="T102" s="30"/>
      <c r="U102" s="31"/>
      <c r="V102" s="31"/>
    </row>
    <row r="103" spans="1:22" ht="15.75">
      <c r="A103" s="16"/>
      <c r="B103" s="39" t="s">
        <v>54</v>
      </c>
      <c r="C103" s="156" t="s">
        <v>426</v>
      </c>
      <c r="D103" s="57" t="s">
        <v>441</v>
      </c>
      <c r="E103" s="196"/>
      <c r="F103" s="165"/>
      <c r="G103" s="30"/>
      <c r="H103" s="31"/>
      <c r="I103" s="31"/>
      <c r="N103" s="16"/>
      <c r="O103" s="39"/>
      <c r="P103" s="34"/>
      <c r="Q103" s="54"/>
      <c r="R103" s="90"/>
      <c r="S103" s="75"/>
      <c r="T103" s="30"/>
      <c r="U103" s="31"/>
      <c r="V103" s="31"/>
    </row>
    <row r="104" spans="1:22" ht="21.2" customHeight="1">
      <c r="A104" s="16"/>
      <c r="B104" s="39" t="s">
        <v>54</v>
      </c>
      <c r="C104" s="156"/>
      <c r="D104" s="57" t="s">
        <v>152</v>
      </c>
      <c r="E104" s="164"/>
      <c r="F104" s="159"/>
      <c r="G104" s="30"/>
      <c r="H104" s="31"/>
      <c r="I104" s="31"/>
      <c r="N104" s="16"/>
      <c r="O104" s="39"/>
      <c r="P104" s="34"/>
      <c r="Q104" s="54"/>
      <c r="R104" s="81"/>
      <c r="S104" s="75"/>
      <c r="T104" s="30"/>
      <c r="U104" s="31"/>
      <c r="V104" s="31"/>
    </row>
    <row r="105" spans="1:22" ht="19.899999999999999" customHeight="1">
      <c r="A105" s="16"/>
      <c r="B105" s="39" t="s">
        <v>54</v>
      </c>
      <c r="C105" s="156"/>
      <c r="D105" s="57" t="s">
        <v>153</v>
      </c>
      <c r="E105" s="164"/>
      <c r="F105" s="159"/>
      <c r="G105" s="30"/>
      <c r="H105" s="31"/>
      <c r="I105" s="31"/>
      <c r="N105" s="16"/>
      <c r="O105" s="39"/>
      <c r="P105" s="34"/>
      <c r="Q105" s="54"/>
      <c r="R105" s="81"/>
      <c r="S105" s="75"/>
      <c r="T105" s="30"/>
      <c r="U105" s="31"/>
      <c r="V105" s="31"/>
    </row>
    <row r="106" spans="1:22" ht="24.6" customHeight="1">
      <c r="A106" s="16"/>
      <c r="B106" s="33"/>
      <c r="C106" s="156"/>
      <c r="D106" s="190" t="s">
        <v>302</v>
      </c>
      <c r="E106" s="164"/>
      <c r="F106" s="159"/>
      <c r="G106" s="30"/>
      <c r="H106" s="31"/>
      <c r="I106" s="31"/>
      <c r="N106" s="16"/>
      <c r="O106" s="33"/>
      <c r="P106" s="34"/>
      <c r="Q106" s="56"/>
      <c r="R106" s="81"/>
      <c r="S106" s="75"/>
      <c r="T106" s="30"/>
      <c r="U106" s="31"/>
      <c r="V106" s="31"/>
    </row>
    <row r="107" spans="1:22" ht="24" customHeight="1">
      <c r="A107" s="16"/>
      <c r="B107" s="33"/>
      <c r="C107" s="156"/>
      <c r="D107" s="190" t="s">
        <v>303</v>
      </c>
      <c r="E107" s="191"/>
      <c r="F107" s="159"/>
      <c r="G107" s="30"/>
      <c r="H107" s="31"/>
      <c r="I107" s="31"/>
      <c r="N107" s="16"/>
      <c r="O107" s="33"/>
      <c r="P107" s="34"/>
      <c r="Q107" s="56"/>
      <c r="R107" s="81"/>
      <c r="S107" s="75"/>
      <c r="T107" s="30"/>
      <c r="U107" s="31"/>
      <c r="V107" s="31"/>
    </row>
    <row r="108" spans="1:22" ht="15.75">
      <c r="A108" s="16"/>
      <c r="B108" s="39" t="s">
        <v>49</v>
      </c>
      <c r="C108" s="173">
        <v>229201</v>
      </c>
      <c r="D108" s="55" t="s">
        <v>359</v>
      </c>
      <c r="E108" s="174"/>
      <c r="F108" s="412">
        <v>7000</v>
      </c>
      <c r="G108" s="73"/>
      <c r="H108" s="31"/>
      <c r="I108" s="31"/>
      <c r="N108" s="16"/>
      <c r="O108" s="39"/>
      <c r="P108" s="96"/>
      <c r="Q108" s="55"/>
      <c r="R108" s="95"/>
      <c r="S108" s="80"/>
      <c r="T108" s="30"/>
      <c r="U108" s="31"/>
      <c r="V108" s="31"/>
    </row>
    <row r="109" spans="1:22" ht="15.6" hidden="1" customHeight="1">
      <c r="A109" s="16"/>
      <c r="B109" s="39" t="s">
        <v>51</v>
      </c>
      <c r="C109" s="173" t="s">
        <v>304</v>
      </c>
      <c r="D109" s="175" t="s">
        <v>156</v>
      </c>
      <c r="E109" s="164"/>
      <c r="F109" s="159"/>
      <c r="G109" s="30"/>
      <c r="H109" s="31"/>
      <c r="I109" s="31"/>
      <c r="N109" s="16"/>
      <c r="O109" s="39"/>
      <c r="P109" s="96"/>
      <c r="Q109" s="62"/>
      <c r="R109" s="81"/>
      <c r="S109" s="75"/>
      <c r="T109" s="30"/>
      <c r="U109" s="31"/>
      <c r="V109" s="31"/>
    </row>
    <row r="110" spans="1:22" ht="15.6" hidden="1" customHeight="1">
      <c r="A110" s="16"/>
      <c r="B110" s="33"/>
      <c r="C110" s="173"/>
      <c r="D110" s="56" t="s">
        <v>305</v>
      </c>
      <c r="E110" s="164"/>
      <c r="F110" s="159"/>
      <c r="G110" s="30"/>
      <c r="H110" s="31"/>
      <c r="I110" s="31"/>
      <c r="N110" s="16"/>
      <c r="O110" s="33"/>
      <c r="P110" s="96"/>
      <c r="Q110" s="56"/>
      <c r="R110" s="81"/>
      <c r="S110" s="75"/>
      <c r="T110" s="30"/>
      <c r="U110" s="31"/>
      <c r="V110" s="31"/>
    </row>
    <row r="111" spans="1:22" ht="15" customHeight="1">
      <c r="A111" s="16"/>
      <c r="B111" s="39" t="s">
        <v>51</v>
      </c>
      <c r="C111" s="173" t="s">
        <v>306</v>
      </c>
      <c r="D111" s="175" t="s">
        <v>158</v>
      </c>
      <c r="E111" s="164"/>
      <c r="F111" s="159"/>
      <c r="G111" s="30"/>
      <c r="H111" s="31"/>
      <c r="I111" s="31"/>
      <c r="N111" s="16"/>
      <c r="O111" s="39"/>
      <c r="P111" s="96"/>
      <c r="Q111" s="62"/>
      <c r="R111" s="81"/>
      <c r="S111" s="75"/>
      <c r="T111" s="30"/>
      <c r="U111" s="31"/>
      <c r="V111" s="31"/>
    </row>
    <row r="112" spans="1:22" ht="15.75">
      <c r="A112" s="16"/>
      <c r="B112" s="39"/>
      <c r="C112" s="173">
        <v>231101</v>
      </c>
      <c r="D112" s="175" t="s">
        <v>155</v>
      </c>
      <c r="E112" s="165"/>
      <c r="F112" s="159">
        <v>53674</v>
      </c>
      <c r="G112" s="30"/>
      <c r="H112" s="31"/>
      <c r="I112" s="31"/>
      <c r="N112" s="16"/>
      <c r="O112" s="39"/>
      <c r="P112" s="96"/>
      <c r="Q112" s="62"/>
      <c r="R112" s="90"/>
      <c r="S112" s="75"/>
      <c r="T112" s="30"/>
      <c r="U112" s="31"/>
      <c r="V112" s="31"/>
    </row>
    <row r="113" spans="1:22" ht="15.75">
      <c r="A113" s="16"/>
      <c r="B113" s="39"/>
      <c r="C113" s="173">
        <v>231401</v>
      </c>
      <c r="D113" s="175" t="s">
        <v>360</v>
      </c>
      <c r="E113" s="165"/>
      <c r="F113" s="159"/>
      <c r="G113" s="30"/>
      <c r="H113" s="31"/>
      <c r="I113" s="31"/>
      <c r="N113" s="16"/>
      <c r="O113" s="39"/>
      <c r="P113" s="96"/>
      <c r="Q113" s="62"/>
      <c r="R113" s="90"/>
      <c r="S113" s="75"/>
      <c r="T113" s="30"/>
      <c r="U113" s="31"/>
      <c r="V113" s="31"/>
    </row>
    <row r="114" spans="1:22" ht="15.75">
      <c r="A114" s="16"/>
      <c r="B114" s="39" t="s">
        <v>51</v>
      </c>
      <c r="C114" s="173">
        <v>232201</v>
      </c>
      <c r="D114" s="175" t="s">
        <v>159</v>
      </c>
      <c r="E114" s="165"/>
      <c r="F114" s="159"/>
      <c r="G114" s="30"/>
      <c r="H114" s="31"/>
      <c r="I114" s="31"/>
      <c r="N114" s="16"/>
      <c r="O114" s="39"/>
      <c r="P114" s="96"/>
      <c r="Q114" s="62"/>
      <c r="R114" s="90"/>
      <c r="S114" s="75"/>
      <c r="T114" s="30"/>
      <c r="U114" s="31"/>
      <c r="V114" s="31"/>
    </row>
    <row r="115" spans="1:22" ht="15.75">
      <c r="A115" s="16"/>
      <c r="B115" s="39" t="s">
        <v>49</v>
      </c>
      <c r="C115" s="173">
        <v>232301</v>
      </c>
      <c r="D115" s="175" t="s">
        <v>160</v>
      </c>
      <c r="E115" s="165"/>
      <c r="F115" s="159"/>
      <c r="G115" s="30"/>
      <c r="H115" s="31"/>
      <c r="I115" s="31"/>
      <c r="N115" s="16"/>
      <c r="O115" s="39"/>
      <c r="P115" s="96"/>
      <c r="Q115" s="62"/>
      <c r="R115" s="90"/>
      <c r="S115" s="75"/>
      <c r="T115" s="30"/>
      <c r="U115" s="31"/>
      <c r="V115" s="31"/>
    </row>
    <row r="116" spans="1:22" ht="12.6" customHeight="1">
      <c r="A116" s="16"/>
      <c r="B116" s="33"/>
      <c r="C116" s="173"/>
      <c r="D116" s="190" t="s">
        <v>307</v>
      </c>
      <c r="E116" s="164"/>
      <c r="F116" s="159"/>
      <c r="G116" s="30"/>
      <c r="H116" s="31"/>
      <c r="I116" s="31"/>
      <c r="N116" s="16"/>
      <c r="O116" s="33"/>
      <c r="P116" s="96"/>
      <c r="Q116" s="56"/>
      <c r="R116" s="81"/>
      <c r="S116" s="75"/>
      <c r="T116" s="30"/>
      <c r="U116" s="31"/>
      <c r="V116" s="31"/>
    </row>
    <row r="117" spans="1:22" ht="15.75">
      <c r="A117" s="16"/>
      <c r="B117" s="39" t="s">
        <v>51</v>
      </c>
      <c r="C117" s="173">
        <v>233101</v>
      </c>
      <c r="D117" s="175" t="s">
        <v>161</v>
      </c>
      <c r="E117" s="165"/>
      <c r="F117" s="159">
        <v>9700</v>
      </c>
      <c r="G117" s="30"/>
      <c r="H117" s="31"/>
      <c r="I117" s="31"/>
      <c r="N117" s="16"/>
      <c r="O117" s="39"/>
      <c r="P117" s="96"/>
      <c r="Q117" s="62"/>
      <c r="R117" s="90"/>
      <c r="S117" s="75"/>
      <c r="T117" s="30"/>
      <c r="U117" s="31"/>
      <c r="V117" s="31"/>
    </row>
    <row r="118" spans="1:22" ht="15.75">
      <c r="A118" s="16"/>
      <c r="B118" s="39" t="s">
        <v>51</v>
      </c>
      <c r="C118" s="173">
        <v>233201</v>
      </c>
      <c r="D118" s="175" t="s">
        <v>162</v>
      </c>
      <c r="E118" s="165"/>
      <c r="F118" s="159">
        <v>5655</v>
      </c>
      <c r="G118" s="30"/>
      <c r="H118" s="31"/>
      <c r="I118" s="31"/>
      <c r="N118" s="16"/>
      <c r="O118" s="39"/>
      <c r="P118" s="96"/>
      <c r="Q118" s="62"/>
      <c r="R118" s="90"/>
      <c r="S118" s="75"/>
      <c r="T118" s="30"/>
      <c r="U118" s="31"/>
      <c r="V118" s="31"/>
    </row>
    <row r="119" spans="1:22" ht="15" customHeight="1">
      <c r="A119" s="16"/>
      <c r="B119" s="39" t="s">
        <v>51</v>
      </c>
      <c r="C119" s="173">
        <v>233301</v>
      </c>
      <c r="D119" s="175" t="s">
        <v>163</v>
      </c>
      <c r="E119" s="168"/>
      <c r="F119" s="159"/>
      <c r="G119" s="30"/>
      <c r="H119" s="31"/>
      <c r="I119" s="31"/>
      <c r="N119" s="16"/>
      <c r="O119" s="39"/>
      <c r="P119" s="96"/>
      <c r="Q119" s="62"/>
      <c r="R119" s="78"/>
      <c r="S119" s="75"/>
      <c r="T119" s="30"/>
      <c r="U119" s="31"/>
      <c r="V119" s="31"/>
    </row>
    <row r="120" spans="1:22" ht="22.15" customHeight="1">
      <c r="A120" s="16"/>
      <c r="B120" s="39" t="s">
        <v>49</v>
      </c>
      <c r="C120" s="173">
        <v>234101</v>
      </c>
      <c r="D120" s="175" t="s">
        <v>164</v>
      </c>
      <c r="E120" s="165"/>
      <c r="F120" s="159">
        <v>30065</v>
      </c>
      <c r="G120" s="30"/>
      <c r="H120" s="31"/>
      <c r="I120" s="31"/>
      <c r="N120" s="16"/>
      <c r="O120" s="39"/>
      <c r="P120" s="96"/>
      <c r="Q120" s="62"/>
      <c r="R120" s="90"/>
      <c r="S120" s="75"/>
      <c r="T120" s="30"/>
      <c r="U120" s="31"/>
      <c r="V120" s="31"/>
    </row>
    <row r="121" spans="1:22" ht="21.6" customHeight="1">
      <c r="A121" s="16"/>
      <c r="B121" s="33"/>
      <c r="C121" s="173"/>
      <c r="D121" s="190" t="s">
        <v>308</v>
      </c>
      <c r="E121" s="191"/>
      <c r="F121" s="159"/>
      <c r="G121" s="30"/>
      <c r="H121" s="31"/>
      <c r="I121" s="31"/>
      <c r="N121" s="16"/>
      <c r="O121" s="33"/>
      <c r="P121" s="96"/>
      <c r="Q121" s="56"/>
      <c r="R121" s="81"/>
      <c r="S121" s="75"/>
      <c r="T121" s="30"/>
      <c r="U121" s="31"/>
      <c r="V121" s="31"/>
    </row>
    <row r="122" spans="1:22" ht="17.45" customHeight="1">
      <c r="A122" s="16"/>
      <c r="B122" s="39" t="s">
        <v>51</v>
      </c>
      <c r="C122" s="173">
        <v>235201</v>
      </c>
      <c r="D122" s="175" t="s">
        <v>165</v>
      </c>
      <c r="E122" s="164"/>
      <c r="F122" s="159"/>
      <c r="G122" s="30"/>
      <c r="H122" s="31"/>
      <c r="I122" s="31"/>
      <c r="N122" s="16"/>
      <c r="O122" s="39"/>
      <c r="P122" s="96"/>
      <c r="Q122" s="62"/>
      <c r="R122" s="81"/>
      <c r="S122" s="75"/>
      <c r="T122" s="30"/>
      <c r="U122" s="31"/>
      <c r="V122" s="31"/>
    </row>
    <row r="123" spans="1:22" ht="12.2" customHeight="1">
      <c r="A123" s="16"/>
      <c r="B123" s="39" t="s">
        <v>51</v>
      </c>
      <c r="C123" s="173" t="e">
        <v>#N/A</v>
      </c>
      <c r="D123" s="175" t="s">
        <v>166</v>
      </c>
      <c r="E123" s="164"/>
      <c r="F123" s="159"/>
      <c r="G123" s="30"/>
      <c r="H123" s="31"/>
      <c r="I123" s="31"/>
      <c r="N123" s="16"/>
      <c r="O123" s="39"/>
      <c r="P123" s="96"/>
      <c r="Q123" s="62"/>
      <c r="R123" s="81"/>
      <c r="S123" s="75"/>
      <c r="T123" s="30"/>
      <c r="U123" s="31"/>
      <c r="V123" s="31"/>
    </row>
    <row r="124" spans="1:22" ht="15.75">
      <c r="A124" s="16"/>
      <c r="B124" s="39" t="s">
        <v>51</v>
      </c>
      <c r="C124" s="173">
        <v>235301</v>
      </c>
      <c r="D124" s="175" t="s">
        <v>167</v>
      </c>
      <c r="E124" s="165"/>
      <c r="F124" s="159"/>
      <c r="G124" s="30"/>
      <c r="H124" s="31"/>
      <c r="I124" s="31"/>
      <c r="N124" s="16"/>
      <c r="O124" s="39"/>
      <c r="P124" s="96"/>
      <c r="Q124" s="62"/>
      <c r="R124" s="90"/>
      <c r="S124" s="75"/>
      <c r="T124" s="30"/>
      <c r="U124" s="31"/>
      <c r="V124" s="31"/>
    </row>
    <row r="125" spans="1:22" ht="19.149999999999999" customHeight="1">
      <c r="A125" s="16"/>
      <c r="B125" s="39" t="s">
        <v>51</v>
      </c>
      <c r="C125" s="173" t="s">
        <v>309</v>
      </c>
      <c r="D125" s="175" t="s">
        <v>168</v>
      </c>
      <c r="E125" s="164"/>
      <c r="F125" s="159"/>
      <c r="G125" s="30"/>
      <c r="H125" s="31"/>
      <c r="I125" s="31"/>
      <c r="N125" s="16"/>
      <c r="O125" s="39"/>
      <c r="P125" s="96"/>
      <c r="Q125" s="62"/>
      <c r="R125" s="81"/>
      <c r="S125" s="75"/>
      <c r="T125" s="30"/>
      <c r="U125" s="31"/>
      <c r="V125" s="31"/>
    </row>
    <row r="126" spans="1:22" ht="19.149999999999999" customHeight="1">
      <c r="A126" s="16"/>
      <c r="B126" s="39" t="s">
        <v>51</v>
      </c>
      <c r="C126" s="173" t="s">
        <v>310</v>
      </c>
      <c r="D126" s="175" t="s">
        <v>169</v>
      </c>
      <c r="E126" s="164"/>
      <c r="F126" s="159"/>
      <c r="G126" s="30"/>
      <c r="H126" s="31"/>
      <c r="I126" s="31"/>
      <c r="N126" s="16"/>
      <c r="O126" s="39"/>
      <c r="P126" s="96"/>
      <c r="Q126" s="62"/>
      <c r="R126" s="81"/>
      <c r="S126" s="75"/>
      <c r="T126" s="30"/>
      <c r="U126" s="31"/>
      <c r="V126" s="31"/>
    </row>
    <row r="127" spans="1:22" ht="21.2" customHeight="1">
      <c r="A127" s="16"/>
      <c r="B127" s="33"/>
      <c r="C127" s="173"/>
      <c r="D127" s="190" t="s">
        <v>311</v>
      </c>
      <c r="E127" s="191"/>
      <c r="F127" s="159"/>
      <c r="G127" s="30"/>
      <c r="H127" s="31"/>
      <c r="I127" s="31"/>
      <c r="N127" s="16"/>
      <c r="O127" s="33"/>
      <c r="P127" s="96"/>
      <c r="Q127" s="56"/>
      <c r="R127" s="81"/>
      <c r="S127" s="75"/>
      <c r="T127" s="30"/>
      <c r="U127" s="31"/>
      <c r="V127" s="31"/>
    </row>
    <row r="128" spans="1:22" ht="22.15" customHeight="1">
      <c r="A128" s="16"/>
      <c r="B128" s="39" t="s">
        <v>51</v>
      </c>
      <c r="C128" s="173"/>
      <c r="D128" s="175" t="s">
        <v>170</v>
      </c>
      <c r="E128" s="164"/>
      <c r="F128" s="159"/>
      <c r="G128" s="30"/>
      <c r="H128" s="31"/>
      <c r="I128" s="31"/>
      <c r="N128" s="16"/>
      <c r="O128" s="39"/>
      <c r="P128" s="96"/>
      <c r="Q128" s="62"/>
      <c r="R128" s="81"/>
      <c r="S128" s="75"/>
      <c r="T128" s="30"/>
      <c r="U128" s="31"/>
      <c r="V128" s="31"/>
    </row>
    <row r="129" spans="1:22" ht="20.25" customHeight="1">
      <c r="A129" s="16"/>
      <c r="B129" s="39" t="s">
        <v>51</v>
      </c>
      <c r="C129" s="173" t="s">
        <v>312</v>
      </c>
      <c r="D129" s="175" t="s">
        <v>171</v>
      </c>
      <c r="E129" s="164"/>
      <c r="F129" s="159"/>
      <c r="G129" s="30"/>
      <c r="H129" s="31"/>
      <c r="I129" s="31"/>
      <c r="N129" s="16"/>
      <c r="O129" s="39"/>
      <c r="P129" s="96"/>
      <c r="Q129" s="62"/>
      <c r="R129" s="81"/>
      <c r="S129" s="75"/>
      <c r="T129" s="30"/>
      <c r="U129" s="31"/>
      <c r="V129" s="31"/>
    </row>
    <row r="130" spans="1:22" ht="18.75" customHeight="1">
      <c r="A130" s="16"/>
      <c r="B130" s="39"/>
      <c r="C130" s="173"/>
      <c r="D130" s="175" t="s">
        <v>268</v>
      </c>
      <c r="E130" s="164"/>
      <c r="F130" s="159"/>
      <c r="G130" s="30"/>
      <c r="H130" s="31"/>
      <c r="I130" s="31"/>
      <c r="N130" s="16"/>
      <c r="O130" s="39"/>
      <c r="P130" s="96"/>
      <c r="Q130" s="62"/>
      <c r="R130" s="81"/>
      <c r="S130" s="75"/>
      <c r="T130" s="30"/>
      <c r="U130" s="31"/>
      <c r="V130" s="31"/>
    </row>
    <row r="131" spans="1:22" ht="18" customHeight="1">
      <c r="A131" s="16"/>
      <c r="B131" s="39" t="s">
        <v>51</v>
      </c>
      <c r="C131" s="173" t="s">
        <v>313</v>
      </c>
      <c r="D131" s="175" t="s">
        <v>172</v>
      </c>
      <c r="E131" s="164"/>
      <c r="F131" s="159"/>
      <c r="G131" s="30"/>
      <c r="H131" s="31"/>
      <c r="I131" s="31"/>
      <c r="N131" s="16"/>
      <c r="O131" s="39"/>
      <c r="P131" s="96"/>
      <c r="Q131" s="62"/>
      <c r="R131" s="81"/>
      <c r="S131" s="75"/>
      <c r="T131" s="30"/>
      <c r="U131" s="31"/>
      <c r="V131" s="31"/>
    </row>
    <row r="132" spans="1:22" ht="18" customHeight="1">
      <c r="A132" s="16"/>
      <c r="B132" s="39" t="s">
        <v>51</v>
      </c>
      <c r="C132" s="173" t="s">
        <v>314</v>
      </c>
      <c r="D132" s="175" t="s">
        <v>173</v>
      </c>
      <c r="E132" s="164"/>
      <c r="F132" s="159"/>
      <c r="G132" s="30"/>
      <c r="H132" s="31"/>
      <c r="I132" s="31"/>
      <c r="N132" s="16"/>
      <c r="O132" s="39"/>
      <c r="P132" s="96"/>
      <c r="Q132" s="62"/>
      <c r="R132" s="81"/>
      <c r="S132" s="75"/>
      <c r="T132" s="30"/>
      <c r="U132" s="31"/>
      <c r="V132" s="31"/>
    </row>
    <row r="133" spans="1:22" ht="15" customHeight="1">
      <c r="A133" s="16"/>
      <c r="B133" s="39" t="s">
        <v>51</v>
      </c>
      <c r="C133" s="173" t="s">
        <v>315</v>
      </c>
      <c r="D133" s="175" t="s">
        <v>174</v>
      </c>
      <c r="E133" s="164"/>
      <c r="F133" s="159"/>
      <c r="G133" s="30"/>
      <c r="H133" s="31"/>
      <c r="I133" s="31"/>
      <c r="N133" s="16"/>
      <c r="O133" s="39"/>
      <c r="P133" s="96"/>
      <c r="Q133" s="62"/>
      <c r="R133" s="81"/>
      <c r="S133" s="75"/>
      <c r="T133" s="30"/>
      <c r="U133" s="31"/>
      <c r="V133" s="31"/>
    </row>
    <row r="134" spans="1:22" ht="19.5" customHeight="1">
      <c r="A134" s="16"/>
      <c r="B134" s="39" t="s">
        <v>51</v>
      </c>
      <c r="C134" s="173" t="s">
        <v>316</v>
      </c>
      <c r="D134" s="175" t="s">
        <v>175</v>
      </c>
      <c r="E134" s="164"/>
      <c r="F134" s="159"/>
      <c r="G134" s="30"/>
      <c r="H134" s="31"/>
      <c r="I134" s="31"/>
      <c r="N134" s="16"/>
      <c r="O134" s="39"/>
      <c r="P134" s="96"/>
      <c r="Q134" s="62"/>
      <c r="R134" s="81"/>
      <c r="S134" s="75"/>
      <c r="T134" s="30"/>
      <c r="U134" s="31"/>
      <c r="V134" s="31"/>
    </row>
    <row r="135" spans="1:22" ht="15.75">
      <c r="A135" s="16"/>
      <c r="B135" s="39"/>
      <c r="C135" s="173">
        <v>235401</v>
      </c>
      <c r="D135" s="176" t="s">
        <v>361</v>
      </c>
      <c r="E135" s="164"/>
      <c r="F135" s="159"/>
      <c r="G135" s="30"/>
      <c r="H135" s="31"/>
      <c r="I135" s="31"/>
      <c r="N135" s="16"/>
      <c r="O135" s="39"/>
      <c r="P135" s="96"/>
      <c r="Q135" s="71"/>
      <c r="R135" s="81"/>
      <c r="S135" s="75"/>
      <c r="T135" s="30"/>
      <c r="U135" s="31"/>
      <c r="V135" s="31"/>
    </row>
    <row r="136" spans="1:22" ht="15.75">
      <c r="A136" s="16"/>
      <c r="B136" s="39"/>
      <c r="C136" s="173">
        <v>235501</v>
      </c>
      <c r="D136" s="176" t="s">
        <v>362</v>
      </c>
      <c r="E136" s="164"/>
      <c r="F136" s="159"/>
      <c r="G136" s="30"/>
      <c r="H136" s="31"/>
      <c r="I136" s="31"/>
      <c r="N136" s="16"/>
      <c r="O136" s="39"/>
      <c r="P136" s="96"/>
      <c r="Q136" s="71"/>
      <c r="R136" s="81"/>
      <c r="S136" s="75"/>
      <c r="T136" s="30"/>
      <c r="U136" s="31"/>
      <c r="V136" s="31"/>
    </row>
    <row r="137" spans="1:22" ht="16.149999999999999" customHeight="1">
      <c r="A137" s="16"/>
      <c r="B137" s="39"/>
      <c r="C137" s="173">
        <v>236</v>
      </c>
      <c r="D137" s="176" t="s">
        <v>363</v>
      </c>
      <c r="E137" s="164"/>
      <c r="F137" s="159"/>
      <c r="G137" s="30"/>
      <c r="H137" s="31"/>
      <c r="I137" s="31"/>
      <c r="N137" s="16"/>
      <c r="O137" s="39"/>
      <c r="P137" s="96"/>
      <c r="Q137" s="71"/>
      <c r="R137" s="81"/>
      <c r="S137" s="75"/>
      <c r="T137" s="30"/>
      <c r="U137" s="31"/>
      <c r="V137" s="31"/>
    </row>
    <row r="138" spans="1:22" ht="19.5" customHeight="1">
      <c r="A138" s="16"/>
      <c r="B138" s="39" t="s">
        <v>51</v>
      </c>
      <c r="C138" s="177" t="e">
        <v>#N/A</v>
      </c>
      <c r="D138" s="175" t="s">
        <v>176</v>
      </c>
      <c r="E138" s="164"/>
      <c r="F138" s="159"/>
      <c r="G138" s="30"/>
      <c r="H138" s="31"/>
      <c r="I138" s="31"/>
      <c r="N138" s="16"/>
      <c r="O138" s="39"/>
      <c r="P138" s="16"/>
      <c r="Q138" s="62"/>
      <c r="R138" s="81"/>
      <c r="S138" s="75"/>
      <c r="T138" s="30"/>
      <c r="U138" s="31"/>
      <c r="V138" s="31"/>
    </row>
    <row r="139" spans="1:22" ht="19.149999999999999" customHeight="1">
      <c r="A139" s="16"/>
      <c r="B139" s="39" t="s">
        <v>51</v>
      </c>
      <c r="C139" s="177" t="e">
        <v>#N/A</v>
      </c>
      <c r="D139" s="175" t="s">
        <v>177</v>
      </c>
      <c r="E139" s="164"/>
      <c r="F139" s="159"/>
      <c r="G139" s="30"/>
      <c r="H139" s="31"/>
      <c r="I139" s="31"/>
      <c r="N139" s="16"/>
      <c r="O139" s="39"/>
      <c r="P139" s="16"/>
      <c r="Q139" s="62"/>
      <c r="R139" s="81"/>
      <c r="S139" s="75"/>
      <c r="T139" s="30"/>
      <c r="U139" s="31"/>
      <c r="V139" s="31"/>
    </row>
    <row r="140" spans="1:22" ht="21.6" customHeight="1">
      <c r="A140" s="16"/>
      <c r="B140" s="39" t="s">
        <v>51</v>
      </c>
      <c r="C140" s="177" t="s">
        <v>317</v>
      </c>
      <c r="D140" s="175" t="s">
        <v>178</v>
      </c>
      <c r="E140" s="164"/>
      <c r="F140" s="159"/>
      <c r="G140" s="30"/>
      <c r="H140" s="31"/>
      <c r="I140" s="31"/>
      <c r="N140" s="16"/>
      <c r="O140" s="39"/>
      <c r="P140" s="16"/>
      <c r="Q140" s="62"/>
      <c r="R140" s="81"/>
      <c r="S140" s="75"/>
      <c r="T140" s="30"/>
      <c r="U140" s="31"/>
      <c r="V140" s="31"/>
    </row>
    <row r="141" spans="1:22" ht="17.45" customHeight="1">
      <c r="A141" s="16"/>
      <c r="B141" s="39" t="s">
        <v>51</v>
      </c>
      <c r="C141" s="177" t="e">
        <v>#N/A</v>
      </c>
      <c r="D141" s="175" t="s">
        <v>179</v>
      </c>
      <c r="E141" s="164"/>
      <c r="F141" s="159"/>
      <c r="G141" s="30"/>
      <c r="H141" s="31"/>
      <c r="I141" s="31"/>
      <c r="N141" s="16"/>
      <c r="O141" s="39"/>
      <c r="P141" s="16"/>
      <c r="Q141" s="62"/>
      <c r="R141" s="81"/>
      <c r="S141" s="75"/>
      <c r="T141" s="30"/>
      <c r="U141" s="31"/>
      <c r="V141" s="31"/>
    </row>
    <row r="142" spans="1:22" ht="17.45" customHeight="1">
      <c r="A142" s="16"/>
      <c r="B142" s="33"/>
      <c r="C142" s="177"/>
      <c r="D142" s="190" t="s">
        <v>318</v>
      </c>
      <c r="E142" s="191"/>
      <c r="F142" s="192"/>
      <c r="G142" s="30"/>
      <c r="H142" s="31"/>
      <c r="I142" s="31"/>
      <c r="N142" s="16"/>
      <c r="O142" s="33"/>
      <c r="P142" s="16"/>
      <c r="Q142" s="56"/>
      <c r="R142" s="81"/>
      <c r="S142" s="75"/>
      <c r="T142" s="30"/>
      <c r="U142" s="31"/>
      <c r="V142" s="31"/>
    </row>
    <row r="143" spans="1:22" ht="17.25" customHeight="1">
      <c r="A143" s="16"/>
      <c r="B143" s="33"/>
      <c r="C143" s="177"/>
      <c r="D143" s="58" t="s">
        <v>180</v>
      </c>
      <c r="E143" s="164"/>
      <c r="F143" s="166"/>
      <c r="G143" s="40"/>
      <c r="H143" s="31"/>
      <c r="I143" s="31"/>
      <c r="N143" s="16"/>
      <c r="O143" s="33"/>
      <c r="P143" s="16"/>
      <c r="Q143" s="58"/>
      <c r="R143" s="81"/>
      <c r="S143" s="76"/>
      <c r="T143" s="30"/>
      <c r="U143" s="31"/>
      <c r="V143" s="31"/>
    </row>
    <row r="144" spans="1:22" ht="15.75">
      <c r="A144" s="16"/>
      <c r="B144" s="39" t="s">
        <v>51</v>
      </c>
      <c r="C144" s="173">
        <v>2371</v>
      </c>
      <c r="D144" s="175" t="s">
        <v>364</v>
      </c>
      <c r="E144" s="197"/>
      <c r="F144" s="165"/>
      <c r="G144" s="30"/>
      <c r="H144" s="31"/>
      <c r="I144" s="31"/>
      <c r="N144" s="16"/>
      <c r="O144" s="39"/>
      <c r="P144" s="96"/>
      <c r="Q144" s="62"/>
      <c r="R144" s="90"/>
      <c r="S144" s="75"/>
      <c r="T144" s="30"/>
      <c r="U144" s="31"/>
      <c r="V144" s="31"/>
    </row>
    <row r="145" spans="1:22" ht="15.75">
      <c r="A145" s="16"/>
      <c r="B145" s="39" t="s">
        <v>51</v>
      </c>
      <c r="C145" s="173">
        <v>237206</v>
      </c>
      <c r="D145" s="175" t="s">
        <v>365</v>
      </c>
      <c r="E145" s="165"/>
      <c r="F145" s="159"/>
      <c r="G145" s="30"/>
      <c r="H145" s="31"/>
      <c r="I145" s="31"/>
      <c r="N145" s="16"/>
      <c r="O145" s="39"/>
      <c r="P145" s="96"/>
      <c r="Q145" s="62"/>
      <c r="R145" s="90"/>
      <c r="S145" s="75"/>
      <c r="T145" s="30"/>
      <c r="U145" s="31"/>
      <c r="V145" s="31"/>
    </row>
    <row r="146" spans="1:22" ht="15.6" hidden="1" customHeight="1">
      <c r="A146" s="16"/>
      <c r="B146" s="39" t="s">
        <v>51</v>
      </c>
      <c r="C146" s="173" t="e">
        <v>#N/A</v>
      </c>
      <c r="D146" s="175" t="s">
        <v>181</v>
      </c>
      <c r="E146" s="164"/>
      <c r="F146" s="159"/>
      <c r="G146" s="30"/>
      <c r="H146" s="31"/>
      <c r="I146" s="31"/>
      <c r="N146" s="16"/>
      <c r="O146" s="39"/>
      <c r="P146" s="96"/>
      <c r="Q146" s="62"/>
      <c r="R146" s="81"/>
      <c r="S146" s="75"/>
      <c r="T146" s="40"/>
      <c r="U146" s="31"/>
      <c r="V146" s="31"/>
    </row>
    <row r="147" spans="1:22" ht="15.6" hidden="1" customHeight="1">
      <c r="A147" s="16"/>
      <c r="B147" s="39" t="s">
        <v>51</v>
      </c>
      <c r="C147" s="173"/>
      <c r="D147" s="175" t="s">
        <v>182</v>
      </c>
      <c r="E147" s="164"/>
      <c r="F147" s="159"/>
      <c r="G147" s="30"/>
      <c r="H147" s="31"/>
      <c r="I147" s="31"/>
      <c r="N147" s="16"/>
      <c r="O147" s="39"/>
      <c r="P147" s="96"/>
      <c r="Q147" s="62"/>
      <c r="R147" s="81"/>
      <c r="S147" s="75"/>
      <c r="T147" s="30"/>
      <c r="U147" s="31"/>
      <c r="V147" s="31"/>
    </row>
    <row r="148" spans="1:22" ht="15.75">
      <c r="A148" s="16"/>
      <c r="B148" s="39" t="s">
        <v>51</v>
      </c>
      <c r="C148" s="173">
        <v>237203</v>
      </c>
      <c r="D148" s="175" t="s">
        <v>345</v>
      </c>
      <c r="E148" s="165"/>
      <c r="F148" s="159">
        <v>17155</v>
      </c>
      <c r="G148" s="30"/>
      <c r="H148" s="31"/>
      <c r="I148" s="31"/>
      <c r="N148" s="16"/>
      <c r="O148" s="39"/>
      <c r="P148" s="96"/>
      <c r="Q148" s="62"/>
      <c r="R148" s="90"/>
      <c r="S148" s="75"/>
      <c r="T148" s="30"/>
      <c r="U148" s="31"/>
      <c r="V148" s="31"/>
    </row>
    <row r="149" spans="1:22" ht="13.9" customHeight="1">
      <c r="A149" s="16"/>
      <c r="B149" s="39" t="s">
        <v>51</v>
      </c>
      <c r="C149" s="173">
        <v>237205</v>
      </c>
      <c r="D149" s="175" t="s">
        <v>183</v>
      </c>
      <c r="E149" s="164"/>
      <c r="F149" s="159"/>
      <c r="G149" s="30"/>
      <c r="H149" s="31"/>
      <c r="I149" s="31"/>
      <c r="N149" s="16"/>
      <c r="O149" s="39"/>
      <c r="P149" s="96"/>
      <c r="Q149" s="62"/>
      <c r="R149" s="81"/>
      <c r="S149" s="75"/>
      <c r="T149" s="30"/>
      <c r="U149" s="31"/>
      <c r="V149" s="31"/>
    </row>
    <row r="150" spans="1:22" ht="16.149999999999999" customHeight="1">
      <c r="A150" s="16"/>
      <c r="B150" s="39" t="s">
        <v>51</v>
      </c>
      <c r="C150" s="173">
        <v>237206</v>
      </c>
      <c r="D150" s="175" t="s">
        <v>184</v>
      </c>
      <c r="E150" s="164"/>
      <c r="F150" s="159"/>
      <c r="G150" s="30"/>
      <c r="H150" s="31"/>
      <c r="I150" s="31"/>
      <c r="N150" s="16"/>
      <c r="O150" s="39"/>
      <c r="P150" s="96"/>
      <c r="Q150" s="62"/>
      <c r="R150" s="81"/>
      <c r="S150" s="75"/>
      <c r="T150" s="30"/>
      <c r="U150" s="31"/>
      <c r="V150" s="31"/>
    </row>
    <row r="151" spans="1:22" ht="19.149999999999999" customHeight="1">
      <c r="A151" s="16"/>
      <c r="B151" s="33"/>
      <c r="C151" s="173"/>
      <c r="D151" s="175" t="s">
        <v>319</v>
      </c>
      <c r="E151" s="164"/>
      <c r="F151" s="159"/>
      <c r="G151" s="30"/>
      <c r="H151" s="31"/>
      <c r="I151" s="31"/>
      <c r="N151" s="16"/>
      <c r="O151" s="33"/>
      <c r="P151" s="96"/>
      <c r="Q151" s="62"/>
      <c r="R151" s="81"/>
      <c r="S151" s="75"/>
      <c r="T151" s="30"/>
      <c r="U151" s="31"/>
      <c r="V151" s="31"/>
    </row>
    <row r="152" spans="1:22" ht="15.75">
      <c r="A152" s="16"/>
      <c r="B152" s="39" t="s">
        <v>51</v>
      </c>
      <c r="C152" s="173">
        <v>239101</v>
      </c>
      <c r="D152" s="175" t="s">
        <v>185</v>
      </c>
      <c r="E152" s="165"/>
      <c r="F152" s="159"/>
      <c r="G152" s="30"/>
      <c r="H152" s="31"/>
      <c r="I152" s="31"/>
      <c r="N152" s="16"/>
      <c r="O152" s="39"/>
      <c r="P152" s="96"/>
      <c r="Q152" s="62"/>
      <c r="R152" s="90"/>
      <c r="S152" s="75"/>
      <c r="T152" s="30"/>
      <c r="U152" s="31"/>
      <c r="V152" s="31"/>
    </row>
    <row r="153" spans="1:22" ht="15.75">
      <c r="A153" s="16"/>
      <c r="B153" s="39" t="s">
        <v>51</v>
      </c>
      <c r="C153" s="173">
        <v>239201</v>
      </c>
      <c r="D153" s="175" t="s">
        <v>186</v>
      </c>
      <c r="E153" s="165"/>
      <c r="F153" s="159">
        <v>5950</v>
      </c>
      <c r="G153" s="30"/>
      <c r="H153" s="31"/>
      <c r="I153" s="31"/>
      <c r="N153" s="16"/>
      <c r="O153" s="39"/>
      <c r="P153" s="96"/>
      <c r="Q153" s="62"/>
      <c r="R153" s="90"/>
      <c r="S153" s="75"/>
      <c r="T153" s="30"/>
      <c r="U153" s="31"/>
      <c r="V153" s="31"/>
    </row>
    <row r="154" spans="1:22" ht="13.9" customHeight="1">
      <c r="A154" s="16"/>
      <c r="B154" s="39" t="s">
        <v>51</v>
      </c>
      <c r="C154" s="173">
        <v>239301</v>
      </c>
      <c r="D154" s="175" t="s">
        <v>320</v>
      </c>
      <c r="E154" s="164"/>
      <c r="F154" s="159">
        <v>19764</v>
      </c>
      <c r="G154" s="30"/>
      <c r="H154" s="31"/>
      <c r="I154" s="31"/>
      <c r="N154" s="16"/>
      <c r="O154" s="39"/>
      <c r="P154" s="96"/>
      <c r="Q154" s="62"/>
      <c r="R154" s="81"/>
      <c r="S154" s="75"/>
      <c r="T154" s="30"/>
      <c r="U154" s="31"/>
      <c r="V154" s="31"/>
    </row>
    <row r="155" spans="1:22" ht="15" customHeight="1">
      <c r="A155" s="16"/>
      <c r="B155" s="39"/>
      <c r="C155" s="173"/>
      <c r="D155" s="61" t="s">
        <v>269</v>
      </c>
      <c r="E155" s="164"/>
      <c r="F155" s="159"/>
      <c r="G155" s="30"/>
      <c r="H155" s="31"/>
      <c r="I155" s="31"/>
      <c r="N155" s="16"/>
      <c r="O155" s="39"/>
      <c r="P155" s="96"/>
      <c r="Q155" s="61"/>
      <c r="R155" s="81"/>
      <c r="S155" s="75"/>
      <c r="T155" s="30"/>
      <c r="U155" s="31"/>
      <c r="V155" s="31"/>
    </row>
    <row r="156" spans="1:22" ht="15" customHeight="1">
      <c r="A156" s="16"/>
      <c r="B156" s="39" t="s">
        <v>51</v>
      </c>
      <c r="C156" s="173">
        <v>239301</v>
      </c>
      <c r="D156" s="175" t="s">
        <v>346</v>
      </c>
      <c r="E156" s="165"/>
      <c r="F156" s="159"/>
      <c r="G156" s="44"/>
      <c r="H156" s="31"/>
      <c r="I156" s="31"/>
      <c r="N156" s="16"/>
      <c r="O156" s="39"/>
      <c r="P156" s="96"/>
      <c r="Q156" s="62"/>
      <c r="R156" s="90"/>
      <c r="S156" s="75"/>
      <c r="T156" s="30"/>
      <c r="U156" s="31"/>
      <c r="V156" s="31"/>
    </row>
    <row r="157" spans="1:22" ht="15" customHeight="1">
      <c r="A157" s="16"/>
      <c r="B157" s="39" t="s">
        <v>51</v>
      </c>
      <c r="C157" s="173">
        <v>239601</v>
      </c>
      <c r="D157" s="175" t="s">
        <v>187</v>
      </c>
      <c r="E157" s="165"/>
      <c r="F157" s="159"/>
      <c r="G157" s="30"/>
      <c r="H157" s="31"/>
      <c r="I157" s="31"/>
      <c r="N157" s="16"/>
      <c r="O157" s="39"/>
      <c r="P157" s="96"/>
      <c r="Q157" s="62"/>
      <c r="R157" s="90"/>
      <c r="S157" s="75"/>
      <c r="T157" s="30"/>
      <c r="U157" s="31"/>
      <c r="V157" s="31"/>
    </row>
    <row r="158" spans="1:22" ht="12.6" customHeight="1">
      <c r="A158" s="16"/>
      <c r="B158" s="39" t="s">
        <v>51</v>
      </c>
      <c r="C158" s="173">
        <v>239801</v>
      </c>
      <c r="D158" s="175" t="s">
        <v>189</v>
      </c>
      <c r="E158" s="165"/>
      <c r="F158" s="159">
        <v>19857.73</v>
      </c>
      <c r="G158" s="30"/>
      <c r="H158" s="31"/>
      <c r="I158" s="31"/>
      <c r="N158" s="16"/>
      <c r="O158" s="39"/>
      <c r="P158" s="96"/>
      <c r="Q158" s="62"/>
      <c r="R158" s="90"/>
      <c r="S158" s="75"/>
      <c r="T158" s="30"/>
      <c r="U158" s="31"/>
      <c r="V158" s="31"/>
    </row>
    <row r="159" spans="1:22" ht="15" customHeight="1">
      <c r="A159" s="16"/>
      <c r="B159" s="39" t="s">
        <v>51</v>
      </c>
      <c r="C159" s="173">
        <v>239901</v>
      </c>
      <c r="D159" s="175" t="s">
        <v>188</v>
      </c>
      <c r="E159" s="197"/>
      <c r="F159" s="165"/>
      <c r="G159" s="30"/>
      <c r="H159" s="31"/>
      <c r="I159" s="31"/>
      <c r="N159" s="16"/>
      <c r="O159" s="39"/>
      <c r="P159" s="96"/>
      <c r="Q159" s="62"/>
      <c r="R159" s="90"/>
      <c r="S159" s="75"/>
      <c r="T159" s="30"/>
      <c r="U159" s="31"/>
      <c r="V159" s="31"/>
    </row>
    <row r="160" spans="1:22" ht="15" customHeight="1">
      <c r="A160" s="16"/>
      <c r="B160" s="39" t="s">
        <v>49</v>
      </c>
      <c r="C160" s="173">
        <v>239902</v>
      </c>
      <c r="D160" s="175" t="s">
        <v>190</v>
      </c>
      <c r="E160" s="165"/>
      <c r="F160" s="159"/>
      <c r="G160" s="30"/>
      <c r="N160" s="16"/>
      <c r="O160" s="39"/>
      <c r="P160" s="96"/>
      <c r="Q160" s="62"/>
      <c r="R160" s="90"/>
      <c r="S160" s="75"/>
      <c r="T160" s="30"/>
      <c r="U160" s="31"/>
      <c r="V160" s="31"/>
    </row>
    <row r="161" spans="1:22" ht="19.899999999999999" customHeight="1">
      <c r="A161" s="16"/>
      <c r="B161" s="39" t="s">
        <v>51</v>
      </c>
      <c r="C161" s="178">
        <v>236407</v>
      </c>
      <c r="D161" s="175" t="s">
        <v>191</v>
      </c>
      <c r="E161" s="165"/>
      <c r="F161" s="159"/>
      <c r="G161" s="30"/>
      <c r="N161" s="16"/>
      <c r="O161" s="39"/>
      <c r="P161" s="97"/>
      <c r="Q161" s="62"/>
      <c r="R161" s="90"/>
      <c r="S161" s="75"/>
      <c r="T161" s="30"/>
      <c r="U161" s="31"/>
      <c r="V161" s="31"/>
    </row>
    <row r="162" spans="1:22" ht="13.9" customHeight="1">
      <c r="A162" s="16"/>
      <c r="B162" s="39" t="s">
        <v>51</v>
      </c>
      <c r="C162" s="178">
        <v>239501</v>
      </c>
      <c r="D162" s="175" t="s">
        <v>192</v>
      </c>
      <c r="E162" s="165"/>
      <c r="F162" s="159"/>
      <c r="G162" s="30"/>
      <c r="N162" s="16"/>
      <c r="O162" s="39"/>
      <c r="P162" s="97"/>
      <c r="Q162" s="62"/>
      <c r="R162" s="90"/>
      <c r="S162" s="75"/>
      <c r="T162" s="30"/>
      <c r="U162" s="31"/>
      <c r="V162" s="31"/>
    </row>
    <row r="163" spans="1:22" ht="17.100000000000001" customHeight="1">
      <c r="A163" s="16"/>
      <c r="B163" s="33"/>
      <c r="C163" s="179"/>
      <c r="D163" s="433" t="s">
        <v>577</v>
      </c>
      <c r="E163" s="165"/>
      <c r="F163" s="159"/>
      <c r="G163" s="30"/>
      <c r="N163" s="16"/>
      <c r="O163" s="33"/>
      <c r="P163" s="98"/>
      <c r="Q163" s="62"/>
      <c r="R163" s="90"/>
      <c r="S163" s="75"/>
      <c r="T163" s="30"/>
      <c r="U163" s="31"/>
      <c r="V163" s="31"/>
    </row>
    <row r="164" spans="1:22" ht="19.149999999999999" customHeight="1">
      <c r="A164" s="16"/>
      <c r="B164" s="39" t="s">
        <v>54</v>
      </c>
      <c r="C164" s="180"/>
      <c r="D164" s="175" t="s">
        <v>193</v>
      </c>
      <c r="E164" s="165"/>
      <c r="F164" s="159"/>
      <c r="G164" s="30"/>
      <c r="N164" s="16"/>
      <c r="O164" s="39"/>
      <c r="P164" s="99"/>
      <c r="Q164" s="62"/>
      <c r="R164" s="90"/>
      <c r="S164" s="75"/>
      <c r="T164" s="30"/>
      <c r="U164" s="31"/>
      <c r="V164" s="31"/>
    </row>
    <row r="165" spans="1:22" ht="16.149999999999999" customHeight="1">
      <c r="A165" s="16"/>
      <c r="B165" s="33"/>
      <c r="C165" s="180"/>
      <c r="D165" s="175" t="s">
        <v>321</v>
      </c>
      <c r="E165" s="165"/>
      <c r="F165" s="159"/>
      <c r="G165" s="30"/>
      <c r="N165" s="16"/>
      <c r="O165" s="33"/>
      <c r="P165" s="99"/>
      <c r="Q165" s="62"/>
      <c r="R165" s="90"/>
      <c r="S165" s="75"/>
      <c r="T165" s="30"/>
      <c r="U165" s="31"/>
      <c r="V165" s="31"/>
    </row>
    <row r="166" spans="1:22" ht="21.6" customHeight="1">
      <c r="A166" s="16"/>
      <c r="B166" s="39" t="s">
        <v>50</v>
      </c>
      <c r="C166" s="170">
        <v>241202</v>
      </c>
      <c r="D166" s="175" t="s">
        <v>195</v>
      </c>
      <c r="E166" s="165"/>
      <c r="F166" s="159"/>
      <c r="G166" s="30"/>
      <c r="N166" s="16"/>
      <c r="O166" s="39"/>
      <c r="P166" s="41"/>
      <c r="Q166" s="62"/>
      <c r="R166" s="90"/>
      <c r="S166" s="75"/>
      <c r="T166" s="30"/>
      <c r="U166" s="31"/>
      <c r="V166" s="31"/>
    </row>
    <row r="167" spans="1:22" ht="19.899999999999999" customHeight="1">
      <c r="A167" s="16"/>
      <c r="B167" s="39" t="s">
        <v>49</v>
      </c>
      <c r="C167" s="170">
        <v>241401</v>
      </c>
      <c r="D167" s="175" t="s">
        <v>196</v>
      </c>
      <c r="E167" s="165"/>
      <c r="F167" s="159"/>
      <c r="G167" s="30"/>
      <c r="N167" s="16"/>
      <c r="O167" s="39"/>
      <c r="P167" s="41"/>
      <c r="Q167" s="62"/>
      <c r="R167" s="90"/>
      <c r="S167" s="75"/>
      <c r="T167" s="30"/>
      <c r="U167" s="31"/>
      <c r="V167" s="31"/>
    </row>
    <row r="168" spans="1:22" ht="22.15" customHeight="1">
      <c r="A168" s="16"/>
      <c r="B168" s="39" t="s">
        <v>49</v>
      </c>
      <c r="C168" s="170">
        <v>241402</v>
      </c>
      <c r="D168" s="175" t="s">
        <v>197</v>
      </c>
      <c r="E168" s="165"/>
      <c r="F168" s="159"/>
      <c r="G168" s="30"/>
      <c r="N168" s="16"/>
      <c r="O168" s="39"/>
      <c r="P168" s="41"/>
      <c r="Q168" s="62"/>
      <c r="R168" s="90"/>
      <c r="S168" s="75"/>
      <c r="T168" s="30"/>
      <c r="U168" s="31"/>
      <c r="V168" s="31"/>
    </row>
    <row r="169" spans="1:22" ht="15" customHeight="1">
      <c r="A169" s="16"/>
      <c r="B169" s="39"/>
      <c r="C169" s="170">
        <v>263101</v>
      </c>
      <c r="D169" s="175" t="s">
        <v>429</v>
      </c>
      <c r="E169" s="165"/>
      <c r="F169" s="159"/>
      <c r="G169" s="30"/>
      <c r="N169" s="16"/>
      <c r="O169" s="39"/>
      <c r="P169" s="41"/>
      <c r="Q169" s="62"/>
      <c r="R169" s="90"/>
      <c r="S169" s="75"/>
      <c r="T169" s="30"/>
      <c r="U169" s="31"/>
      <c r="V169" s="31"/>
    </row>
    <row r="170" spans="1:22" ht="15" customHeight="1">
      <c r="A170" s="16"/>
      <c r="B170" s="39"/>
      <c r="C170" s="170">
        <v>263201</v>
      </c>
      <c r="D170" s="175" t="s">
        <v>430</v>
      </c>
      <c r="E170" s="165"/>
      <c r="F170" s="159"/>
      <c r="G170" s="30"/>
      <c r="N170" s="16"/>
      <c r="O170" s="39"/>
      <c r="P170" s="41"/>
      <c r="Q170" s="62"/>
      <c r="R170" s="90"/>
      <c r="S170" s="75"/>
      <c r="T170" s="30"/>
      <c r="U170" s="31"/>
      <c r="V170" s="31"/>
    </row>
    <row r="171" spans="1:22" ht="15.75">
      <c r="A171" s="16"/>
      <c r="B171" s="39" t="s">
        <v>50</v>
      </c>
      <c r="C171" s="170"/>
      <c r="D171" s="175" t="s">
        <v>344</v>
      </c>
      <c r="E171" s="165"/>
      <c r="F171" s="159"/>
      <c r="G171" s="30"/>
      <c r="N171" s="16"/>
      <c r="O171" s="39"/>
      <c r="P171" s="41"/>
      <c r="Q171" s="62"/>
      <c r="R171" s="90"/>
      <c r="S171" s="75"/>
      <c r="T171" s="30"/>
      <c r="U171" s="31"/>
      <c r="V171" s="31"/>
    </row>
    <row r="172" spans="1:22" ht="15" customHeight="1">
      <c r="A172" s="16"/>
      <c r="B172" s="39" t="s">
        <v>52</v>
      </c>
      <c r="C172" s="170">
        <v>241601</v>
      </c>
      <c r="D172" s="175" t="s">
        <v>347</v>
      </c>
      <c r="E172" s="165"/>
      <c r="F172" s="159"/>
      <c r="G172" s="30"/>
      <c r="N172" s="16"/>
      <c r="O172" s="39"/>
      <c r="P172" s="41"/>
      <c r="Q172" s="62"/>
      <c r="R172" s="90"/>
      <c r="S172" s="75"/>
      <c r="T172" s="30"/>
      <c r="U172" s="31"/>
      <c r="V172" s="31"/>
    </row>
    <row r="173" spans="1:22" ht="15" customHeight="1">
      <c r="A173" s="16"/>
      <c r="B173" s="39"/>
      <c r="C173" s="181"/>
      <c r="D173" s="175" t="s">
        <v>270</v>
      </c>
      <c r="E173" s="165"/>
      <c r="F173" s="159"/>
      <c r="G173" s="2"/>
      <c r="N173" s="16"/>
      <c r="O173" s="39"/>
      <c r="P173" s="45"/>
      <c r="Q173" s="62"/>
      <c r="R173" s="90"/>
      <c r="S173" s="75"/>
      <c r="T173" s="30"/>
      <c r="U173" s="31"/>
      <c r="V173" s="31"/>
    </row>
    <row r="174" spans="1:22" ht="15.75">
      <c r="A174" s="16"/>
      <c r="B174" s="39" t="s">
        <v>50</v>
      </c>
      <c r="C174" s="181"/>
      <c r="D174" s="175" t="s">
        <v>69</v>
      </c>
      <c r="E174" s="165"/>
      <c r="F174" s="159"/>
      <c r="G174" s="30"/>
      <c r="N174" s="16"/>
      <c r="O174" s="39"/>
      <c r="P174" s="45"/>
      <c r="Q174" s="62"/>
      <c r="R174" s="90"/>
      <c r="S174" s="75"/>
      <c r="T174" s="73"/>
      <c r="U174" s="31"/>
      <c r="V174" s="31"/>
    </row>
    <row r="175" spans="1:22" ht="15.75">
      <c r="A175" s="16"/>
      <c r="B175" s="39" t="s">
        <v>52</v>
      </c>
      <c r="C175" s="181"/>
      <c r="D175" s="175" t="s">
        <v>198</v>
      </c>
      <c r="E175" s="165"/>
      <c r="F175" s="159"/>
      <c r="G175" s="30"/>
      <c r="N175" s="16"/>
      <c r="O175" s="39"/>
      <c r="P175" s="45"/>
      <c r="Q175" s="62"/>
      <c r="R175" s="90"/>
      <c r="S175" s="75"/>
      <c r="T175" s="30"/>
      <c r="U175" s="31"/>
      <c r="V175" s="31"/>
    </row>
    <row r="176" spans="1:22" ht="12.6" customHeight="1">
      <c r="A176" s="16"/>
      <c r="B176" s="39" t="s">
        <v>52</v>
      </c>
      <c r="C176" s="181"/>
      <c r="D176" s="53" t="s">
        <v>199</v>
      </c>
      <c r="E176" s="164"/>
      <c r="F176" s="159"/>
      <c r="G176" s="30"/>
      <c r="N176" s="16"/>
      <c r="O176" s="39"/>
      <c r="P176" s="45"/>
      <c r="Q176" s="63"/>
      <c r="R176" s="81"/>
      <c r="S176" s="75"/>
      <c r="T176" s="30"/>
      <c r="U176" s="31"/>
      <c r="V176" s="31"/>
    </row>
    <row r="177" spans="1:22" ht="17.45" customHeight="1">
      <c r="A177" s="16"/>
      <c r="B177" s="39" t="s">
        <v>54</v>
      </c>
      <c r="C177" s="156"/>
      <c r="D177" s="53" t="s">
        <v>200</v>
      </c>
      <c r="E177" s="162"/>
      <c r="F177" s="159"/>
      <c r="G177" s="30"/>
      <c r="N177" s="16"/>
      <c r="O177" s="39"/>
      <c r="P177" s="34"/>
      <c r="Q177" s="53"/>
      <c r="R177" s="87"/>
      <c r="S177" s="75"/>
      <c r="T177" s="30"/>
      <c r="U177" s="31"/>
      <c r="V177" s="31"/>
    </row>
    <row r="178" spans="1:22" ht="14.45" customHeight="1">
      <c r="A178" s="16"/>
      <c r="B178" s="39"/>
      <c r="C178" s="156"/>
      <c r="D178" s="53" t="s">
        <v>199</v>
      </c>
      <c r="E178" s="164"/>
      <c r="F178" s="159"/>
      <c r="G178" s="30"/>
      <c r="N178" s="16"/>
      <c r="O178" s="39"/>
      <c r="P178" s="34"/>
      <c r="Q178" s="63"/>
      <c r="R178" s="81"/>
      <c r="S178" s="75"/>
      <c r="T178" s="30"/>
      <c r="U178" s="31"/>
      <c r="V178" s="31"/>
    </row>
    <row r="179" spans="1:22" ht="22.15" customHeight="1">
      <c r="A179" s="16"/>
      <c r="B179" s="39"/>
      <c r="C179" s="156"/>
      <c r="D179" s="53" t="s">
        <v>271</v>
      </c>
      <c r="E179" s="164"/>
      <c r="F179" s="159"/>
      <c r="G179" s="30"/>
      <c r="N179" s="16"/>
      <c r="O179" s="39"/>
      <c r="P179" s="34"/>
      <c r="Q179" s="63"/>
      <c r="R179" s="81"/>
      <c r="S179" s="75"/>
      <c r="T179" s="30"/>
      <c r="U179" s="31"/>
      <c r="V179" s="31"/>
    </row>
    <row r="180" spans="1:22" ht="18" customHeight="1">
      <c r="A180" s="16"/>
      <c r="B180" s="39"/>
      <c r="C180" s="156" t="s">
        <v>422</v>
      </c>
      <c r="D180" s="57" t="s">
        <v>201</v>
      </c>
      <c r="E180" s="157"/>
      <c r="F180" s="165"/>
      <c r="G180" s="30"/>
      <c r="N180" s="16"/>
      <c r="O180" s="39"/>
      <c r="P180" s="34"/>
      <c r="Q180" s="54"/>
      <c r="R180" s="90"/>
      <c r="S180" s="75"/>
      <c r="T180" s="30"/>
      <c r="U180" s="31"/>
      <c r="V180" s="31"/>
    </row>
    <row r="181" spans="1:22" ht="24.6" customHeight="1">
      <c r="A181" s="16"/>
      <c r="B181" s="33"/>
      <c r="C181" s="156"/>
      <c r="D181" s="17" t="s">
        <v>272</v>
      </c>
      <c r="E181" s="69">
        <v>0</v>
      </c>
      <c r="F181" s="69">
        <f>SUM(F7:F180)</f>
        <v>187543.83000000002</v>
      </c>
      <c r="G181" s="46"/>
      <c r="J181" s="22"/>
      <c r="K181" s="31">
        <f>E181-F181</f>
        <v>-187543.83000000002</v>
      </c>
      <c r="N181" s="16"/>
      <c r="O181" s="33"/>
      <c r="P181" s="34"/>
      <c r="Q181" s="17"/>
      <c r="R181" s="69"/>
      <c r="S181" s="69"/>
      <c r="T181" s="30"/>
      <c r="U181" s="31"/>
      <c r="V181" s="31"/>
    </row>
    <row r="182" spans="1:22">
      <c r="A182" s="16"/>
      <c r="B182" s="33"/>
      <c r="C182" s="131"/>
      <c r="D182" s="132"/>
      <c r="E182" s="133"/>
      <c r="F182" s="133"/>
      <c r="G182" s="30"/>
      <c r="J182" s="22"/>
      <c r="N182" s="16"/>
      <c r="O182" s="33"/>
      <c r="P182" s="34"/>
      <c r="Q182" s="16"/>
      <c r="R182" s="29"/>
      <c r="S182" s="29"/>
      <c r="T182" s="30"/>
      <c r="U182" s="31"/>
      <c r="V182" s="31"/>
    </row>
    <row r="183" spans="1:22" ht="15.75">
      <c r="A183" s="16"/>
      <c r="B183" s="33"/>
      <c r="C183" s="34"/>
      <c r="D183" s="16"/>
      <c r="E183" s="29"/>
      <c r="F183" s="29"/>
      <c r="G183" s="30"/>
      <c r="N183" s="16"/>
      <c r="O183" s="39"/>
      <c r="P183" s="96"/>
      <c r="Q183" s="62"/>
      <c r="R183" s="90"/>
      <c r="S183" s="75"/>
      <c r="T183" s="30"/>
      <c r="U183" s="31"/>
      <c r="V183" s="31"/>
    </row>
    <row r="184" spans="1:22" ht="15.75">
      <c r="A184" s="16"/>
      <c r="B184" s="33"/>
      <c r="C184" s="34"/>
      <c r="D184" s="16" t="s">
        <v>7</v>
      </c>
      <c r="E184" s="29"/>
      <c r="F184" s="29"/>
      <c r="G184" s="30"/>
      <c r="N184" s="16"/>
      <c r="O184" s="39"/>
      <c r="P184" s="96"/>
      <c r="Q184" s="62"/>
      <c r="R184" s="90"/>
      <c r="S184" s="75"/>
      <c r="T184" s="30"/>
      <c r="U184" s="31"/>
      <c r="V184" s="31"/>
    </row>
    <row r="185" spans="1:22" ht="15.75">
      <c r="A185" s="16"/>
      <c r="B185" s="33"/>
      <c r="C185" s="34"/>
      <c r="D185" s="47"/>
      <c r="E185" s="29"/>
      <c r="F185" s="29"/>
      <c r="G185" s="30"/>
      <c r="N185" s="16"/>
      <c r="O185" s="39"/>
      <c r="P185" s="96"/>
      <c r="Q185" s="62"/>
      <c r="R185" s="78"/>
      <c r="S185" s="75"/>
      <c r="T185" s="30"/>
      <c r="U185" s="31"/>
      <c r="V185" s="31"/>
    </row>
    <row r="186" spans="1:22" ht="15.75">
      <c r="N186" s="16"/>
      <c r="O186" s="39"/>
      <c r="P186" s="96"/>
      <c r="Q186" s="62"/>
      <c r="R186" s="90"/>
      <c r="S186" s="75"/>
      <c r="T186" s="30"/>
      <c r="U186" s="31"/>
      <c r="V186" s="31"/>
    </row>
    <row r="187" spans="1:22" ht="15.75">
      <c r="N187" s="16"/>
      <c r="O187" s="33"/>
      <c r="P187" s="96"/>
      <c r="Q187" s="56"/>
      <c r="R187" s="81"/>
      <c r="S187" s="75"/>
      <c r="T187" s="30"/>
      <c r="U187" s="31"/>
      <c r="V187" s="31"/>
    </row>
    <row r="188" spans="1:22" ht="15.75">
      <c r="N188" s="16"/>
      <c r="O188" s="39"/>
      <c r="P188" s="96"/>
      <c r="Q188" s="62"/>
      <c r="R188" s="81"/>
      <c r="S188" s="75"/>
      <c r="T188" s="30"/>
      <c r="U188" s="31"/>
      <c r="V188" s="31"/>
    </row>
    <row r="189" spans="1:22" ht="15.75">
      <c r="E189" s="48"/>
      <c r="N189" s="16"/>
      <c r="O189" s="39"/>
      <c r="P189" s="96"/>
      <c r="Q189" s="62"/>
      <c r="R189" s="81"/>
      <c r="S189" s="75"/>
      <c r="T189" s="30"/>
      <c r="U189" s="31"/>
      <c r="V189" s="31"/>
    </row>
    <row r="190" spans="1:22" ht="15.75">
      <c r="N190" s="16"/>
      <c r="O190" s="39"/>
      <c r="P190" s="96"/>
      <c r="Q190" s="62"/>
      <c r="R190" s="90"/>
      <c r="S190" s="75"/>
      <c r="T190" s="30"/>
      <c r="U190" s="31"/>
      <c r="V190" s="31"/>
    </row>
    <row r="191" spans="1:22" ht="15.75">
      <c r="N191" s="16"/>
      <c r="O191" s="39"/>
      <c r="P191" s="96"/>
      <c r="Q191" s="62"/>
      <c r="R191" s="81"/>
      <c r="S191" s="75"/>
      <c r="T191" s="30"/>
      <c r="U191" s="31"/>
      <c r="V191" s="31"/>
    </row>
    <row r="192" spans="1:22" ht="15.75">
      <c r="N192" s="16"/>
      <c r="O192" s="39"/>
      <c r="P192" s="96"/>
      <c r="Q192" s="62"/>
      <c r="R192" s="81"/>
      <c r="S192" s="75"/>
      <c r="T192" s="30"/>
      <c r="U192" s="31"/>
      <c r="V192" s="31"/>
    </row>
    <row r="193" spans="14:22" ht="15.75">
      <c r="N193" s="16"/>
      <c r="O193" s="33"/>
      <c r="P193" s="96"/>
      <c r="Q193" s="56"/>
      <c r="R193" s="81"/>
      <c r="S193" s="75"/>
      <c r="T193" s="30"/>
      <c r="U193" s="31"/>
      <c r="V193" s="31"/>
    </row>
    <row r="194" spans="14:22" ht="15.75">
      <c r="N194" s="16"/>
      <c r="O194" s="39"/>
      <c r="P194" s="96"/>
      <c r="Q194" s="62"/>
      <c r="R194" s="81"/>
      <c r="S194" s="75"/>
      <c r="T194" s="30"/>
      <c r="U194" s="31"/>
      <c r="V194" s="31"/>
    </row>
    <row r="195" spans="14:22" ht="15.75">
      <c r="N195" s="16"/>
      <c r="O195" s="39"/>
      <c r="P195" s="96"/>
      <c r="Q195" s="62"/>
      <c r="R195" s="81"/>
      <c r="S195" s="75"/>
      <c r="T195" s="30"/>
      <c r="U195" s="31"/>
      <c r="V195" s="31"/>
    </row>
    <row r="196" spans="14:22" ht="15.75">
      <c r="N196" s="16"/>
      <c r="O196" s="39"/>
      <c r="P196" s="96"/>
      <c r="Q196" s="62"/>
      <c r="R196" s="81"/>
      <c r="S196" s="75"/>
      <c r="T196" s="30"/>
      <c r="U196" s="31"/>
      <c r="V196" s="31"/>
    </row>
    <row r="197" spans="14:22" ht="15.75">
      <c r="N197" s="16"/>
      <c r="O197" s="39"/>
      <c r="P197" s="96"/>
      <c r="Q197" s="62"/>
      <c r="R197" s="81"/>
      <c r="S197" s="75"/>
      <c r="T197" s="30"/>
      <c r="U197" s="31"/>
      <c r="V197" s="31"/>
    </row>
    <row r="198" spans="14:22" ht="15.75">
      <c r="N198" s="16"/>
      <c r="O198" s="39"/>
      <c r="P198" s="96"/>
      <c r="Q198" s="62"/>
      <c r="R198" s="81"/>
      <c r="S198" s="75"/>
      <c r="T198" s="30"/>
      <c r="U198" s="31"/>
      <c r="V198" s="31"/>
    </row>
    <row r="199" spans="14:22" ht="15.75">
      <c r="N199" s="16"/>
      <c r="O199" s="39"/>
      <c r="P199" s="96"/>
      <c r="Q199" s="62"/>
      <c r="R199" s="81"/>
      <c r="S199" s="75"/>
      <c r="T199" s="30"/>
      <c r="U199" s="31"/>
      <c r="V199" s="31"/>
    </row>
    <row r="200" spans="14:22" ht="15.75">
      <c r="N200" s="16"/>
      <c r="O200" s="39"/>
      <c r="P200" s="96"/>
      <c r="Q200" s="62"/>
      <c r="R200" s="81"/>
      <c r="S200" s="75"/>
      <c r="T200" s="30"/>
      <c r="U200" s="31"/>
      <c r="V200" s="31"/>
    </row>
    <row r="201" spans="14:22" ht="15.75">
      <c r="N201" s="16"/>
      <c r="O201" s="39"/>
      <c r="P201" s="96"/>
      <c r="Q201" s="71"/>
      <c r="R201" s="81"/>
      <c r="S201" s="75"/>
      <c r="T201" s="30"/>
      <c r="U201" s="31"/>
      <c r="V201" s="31"/>
    </row>
    <row r="202" spans="14:22" ht="15.75">
      <c r="N202" s="16"/>
      <c r="O202" s="39"/>
      <c r="P202" s="96"/>
      <c r="Q202" s="71"/>
      <c r="R202" s="81"/>
      <c r="S202" s="75"/>
      <c r="T202" s="30"/>
      <c r="U202" s="31"/>
      <c r="V202" s="31"/>
    </row>
    <row r="203" spans="14:22" ht="15.75">
      <c r="N203" s="16"/>
      <c r="O203" s="39"/>
      <c r="P203" s="96"/>
      <c r="Q203" s="71"/>
      <c r="R203" s="81"/>
      <c r="S203" s="75"/>
      <c r="T203" s="30"/>
      <c r="U203" s="31"/>
      <c r="V203" s="31"/>
    </row>
    <row r="204" spans="14:22" ht="15.75">
      <c r="N204" s="16"/>
      <c r="O204" s="39"/>
      <c r="P204" s="16"/>
      <c r="Q204" s="62"/>
      <c r="R204" s="81"/>
      <c r="S204" s="75"/>
      <c r="T204" s="30"/>
      <c r="U204" s="31"/>
      <c r="V204" s="31"/>
    </row>
    <row r="205" spans="14:22" ht="15.75">
      <c r="N205" s="16"/>
      <c r="O205" s="39"/>
      <c r="P205" s="16"/>
      <c r="Q205" s="62"/>
      <c r="R205" s="81"/>
      <c r="S205" s="75"/>
      <c r="T205" s="30"/>
      <c r="U205" s="31"/>
      <c r="V205" s="31"/>
    </row>
    <row r="206" spans="14:22" ht="15.75">
      <c r="N206" s="16"/>
      <c r="O206" s="39"/>
      <c r="P206" s="16"/>
      <c r="Q206" s="62"/>
      <c r="R206" s="81"/>
      <c r="S206" s="75"/>
      <c r="T206" s="30"/>
      <c r="U206" s="31"/>
      <c r="V206" s="31"/>
    </row>
    <row r="207" spans="14:22" ht="15.75">
      <c r="N207" s="16"/>
      <c r="O207" s="39"/>
      <c r="P207" s="16"/>
      <c r="Q207" s="62"/>
      <c r="R207" s="81"/>
      <c r="S207" s="75"/>
      <c r="T207" s="30"/>
      <c r="U207" s="31"/>
      <c r="V207" s="31"/>
    </row>
    <row r="208" spans="14:22" ht="15.75">
      <c r="N208" s="16"/>
      <c r="O208" s="33"/>
      <c r="P208" s="16"/>
      <c r="Q208" s="56"/>
      <c r="R208" s="81"/>
      <c r="S208" s="75"/>
      <c r="T208" s="30"/>
      <c r="U208" s="31"/>
      <c r="V208" s="31"/>
    </row>
    <row r="209" spans="14:22" ht="15.75">
      <c r="N209" s="16"/>
      <c r="O209" s="33"/>
      <c r="P209" s="16"/>
      <c r="Q209" s="58"/>
      <c r="R209" s="81"/>
      <c r="S209" s="76"/>
      <c r="T209" s="40"/>
      <c r="U209" s="31"/>
      <c r="V209" s="31"/>
    </row>
    <row r="210" spans="14:22" ht="15.75">
      <c r="N210" s="16"/>
      <c r="O210" s="39"/>
      <c r="P210" s="96"/>
      <c r="Q210" s="62"/>
      <c r="R210" s="90"/>
      <c r="S210" s="75"/>
      <c r="T210" s="30"/>
      <c r="U210" s="31"/>
      <c r="V210" s="31"/>
    </row>
    <row r="211" spans="14:22" ht="15.75">
      <c r="N211" s="16"/>
      <c r="O211" s="39"/>
      <c r="P211" s="96"/>
      <c r="Q211" s="62"/>
      <c r="R211" s="90"/>
      <c r="S211" s="75"/>
      <c r="T211" s="30"/>
      <c r="U211" s="31"/>
      <c r="V211" s="31"/>
    </row>
    <row r="212" spans="14:22" ht="15.75">
      <c r="N212" s="16"/>
      <c r="O212" s="39"/>
      <c r="P212" s="96"/>
      <c r="Q212" s="62"/>
      <c r="R212" s="81"/>
      <c r="S212" s="75"/>
      <c r="T212" s="30"/>
      <c r="U212" s="31"/>
      <c r="V212" s="31"/>
    </row>
    <row r="213" spans="14:22" ht="15.75">
      <c r="N213" s="16"/>
      <c r="O213" s="39"/>
      <c r="P213" s="96"/>
      <c r="Q213" s="62"/>
      <c r="R213" s="81"/>
      <c r="S213" s="75"/>
      <c r="T213" s="30"/>
      <c r="U213" s="31"/>
      <c r="V213" s="31"/>
    </row>
    <row r="214" spans="14:22" ht="15.75">
      <c r="N214" s="16"/>
      <c r="O214" s="39"/>
      <c r="P214" s="96"/>
      <c r="Q214" s="62"/>
      <c r="R214" s="90"/>
      <c r="S214" s="75"/>
      <c r="T214" s="30"/>
      <c r="U214" s="31"/>
      <c r="V214" s="31"/>
    </row>
    <row r="215" spans="14:22" ht="15.75">
      <c r="N215" s="16"/>
      <c r="O215" s="39"/>
      <c r="P215" s="96"/>
      <c r="Q215" s="62"/>
      <c r="R215" s="81"/>
      <c r="S215" s="75"/>
      <c r="T215" s="30"/>
      <c r="U215" s="31"/>
      <c r="V215" s="31"/>
    </row>
    <row r="216" spans="14:22" ht="15.75">
      <c r="N216" s="16"/>
      <c r="O216" s="39"/>
      <c r="P216" s="96"/>
      <c r="Q216" s="62"/>
      <c r="R216" s="81"/>
      <c r="S216" s="75"/>
      <c r="T216" s="30"/>
      <c r="U216" s="31"/>
      <c r="V216" s="31"/>
    </row>
    <row r="217" spans="14:22" ht="15.75">
      <c r="N217" s="16"/>
      <c r="O217" s="33"/>
      <c r="P217" s="96"/>
      <c r="Q217" s="62"/>
      <c r="R217" s="81"/>
      <c r="S217" s="75"/>
      <c r="T217" s="30"/>
      <c r="U217" s="31"/>
      <c r="V217" s="31"/>
    </row>
    <row r="218" spans="14:22" ht="15.75">
      <c r="N218" s="16"/>
      <c r="O218" s="39"/>
      <c r="P218" s="96"/>
      <c r="Q218" s="62"/>
      <c r="R218" s="90"/>
      <c r="S218" s="75"/>
      <c r="T218" s="30"/>
      <c r="U218" s="31"/>
      <c r="V218" s="31"/>
    </row>
    <row r="219" spans="14:22" ht="15.75">
      <c r="N219" s="16"/>
      <c r="O219" s="39"/>
      <c r="P219" s="96"/>
      <c r="Q219" s="62"/>
      <c r="R219" s="90"/>
      <c r="S219" s="75"/>
      <c r="T219" s="30"/>
      <c r="U219" s="31"/>
      <c r="V219" s="31"/>
    </row>
    <row r="220" spans="14:22" ht="15.75">
      <c r="N220" s="16"/>
      <c r="O220" s="39"/>
      <c r="P220" s="96"/>
      <c r="Q220" s="62"/>
      <c r="R220" s="81"/>
      <c r="S220" s="75"/>
      <c r="T220" s="30"/>
      <c r="U220" s="31"/>
      <c r="V220" s="31"/>
    </row>
    <row r="221" spans="14:22" ht="15.75">
      <c r="N221" s="16"/>
      <c r="O221" s="39"/>
      <c r="P221" s="96"/>
      <c r="Q221" s="61"/>
      <c r="R221" s="81"/>
      <c r="S221" s="75"/>
      <c r="T221" s="30"/>
      <c r="U221" s="31"/>
      <c r="V221" s="31"/>
    </row>
    <row r="222" spans="14:22" ht="15.75">
      <c r="N222" s="16"/>
      <c r="O222" s="39"/>
      <c r="P222" s="96"/>
      <c r="Q222" s="62"/>
      <c r="R222" s="90"/>
      <c r="S222" s="75"/>
      <c r="T222" s="44"/>
      <c r="U222" s="31"/>
      <c r="V222" s="31"/>
    </row>
    <row r="223" spans="14:22" ht="15.75">
      <c r="N223" s="16"/>
      <c r="O223" s="39"/>
      <c r="P223" s="96"/>
      <c r="Q223" s="62"/>
      <c r="R223" s="90"/>
      <c r="S223" s="75"/>
      <c r="T223" s="30"/>
      <c r="U223" s="31"/>
      <c r="V223" s="31"/>
    </row>
    <row r="224" spans="14:22" ht="15.75">
      <c r="N224" s="16"/>
      <c r="O224" s="39"/>
      <c r="P224" s="96"/>
      <c r="Q224" s="62"/>
      <c r="R224" s="90"/>
      <c r="S224" s="75"/>
      <c r="T224" s="30"/>
      <c r="U224" s="31"/>
      <c r="V224" s="31"/>
    </row>
    <row r="225" spans="14:22" ht="15.75">
      <c r="N225" s="16"/>
      <c r="O225" s="39"/>
      <c r="P225" s="96"/>
      <c r="Q225" s="62"/>
      <c r="R225" s="90"/>
      <c r="S225" s="75"/>
      <c r="T225" s="30"/>
      <c r="U225" s="31"/>
      <c r="V225" s="31"/>
    </row>
    <row r="226" spans="14:22" ht="15.75">
      <c r="N226" s="16"/>
      <c r="O226" s="39"/>
      <c r="P226" s="96"/>
      <c r="Q226" s="62"/>
      <c r="R226" s="90"/>
      <c r="S226" s="75"/>
      <c r="T226" s="30"/>
    </row>
    <row r="227" spans="14:22" ht="15.75">
      <c r="N227" s="16"/>
      <c r="O227" s="39"/>
      <c r="P227" s="97"/>
      <c r="Q227" s="62"/>
      <c r="R227" s="90"/>
      <c r="S227" s="75"/>
      <c r="T227" s="30"/>
    </row>
    <row r="228" spans="14:22" ht="15.75">
      <c r="N228" s="16"/>
      <c r="O228" s="39"/>
      <c r="P228" s="97"/>
      <c r="Q228" s="62"/>
      <c r="R228" s="90"/>
      <c r="S228" s="75"/>
      <c r="T228" s="30"/>
    </row>
    <row r="229" spans="14:22" ht="15.75">
      <c r="N229" s="16"/>
      <c r="O229" s="33"/>
      <c r="P229" s="98"/>
      <c r="Q229" s="62"/>
      <c r="R229" s="90"/>
      <c r="S229" s="75"/>
      <c r="T229" s="30"/>
    </row>
    <row r="230" spans="14:22" ht="15.75">
      <c r="N230" s="16"/>
      <c r="O230" s="39"/>
      <c r="P230" s="99"/>
      <c r="Q230" s="62"/>
      <c r="R230" s="90"/>
      <c r="S230" s="75"/>
      <c r="T230" s="30"/>
    </row>
    <row r="231" spans="14:22" ht="15.75">
      <c r="N231" s="16"/>
      <c r="O231" s="33"/>
      <c r="P231" s="99"/>
      <c r="Q231" s="62"/>
      <c r="R231" s="90"/>
      <c r="S231" s="75"/>
      <c r="T231" s="30"/>
    </row>
    <row r="232" spans="14:22" ht="15.75">
      <c r="N232" s="16"/>
      <c r="O232" s="39"/>
      <c r="P232" s="41"/>
      <c r="Q232" s="62"/>
      <c r="R232" s="90"/>
      <c r="S232" s="75"/>
      <c r="T232" s="30"/>
    </row>
    <row r="233" spans="14:22" ht="15.75">
      <c r="N233" s="16"/>
      <c r="O233" s="39"/>
      <c r="P233" s="41"/>
      <c r="Q233" s="62"/>
      <c r="R233" s="90"/>
      <c r="S233" s="75"/>
      <c r="T233" s="30"/>
    </row>
    <row r="234" spans="14:22" ht="15.75">
      <c r="N234" s="16"/>
      <c r="O234" s="39"/>
      <c r="P234" s="41"/>
      <c r="Q234" s="62"/>
      <c r="R234" s="90"/>
      <c r="S234" s="75"/>
      <c r="T234" s="30"/>
    </row>
    <row r="235" spans="14:22" ht="15.75">
      <c r="N235" s="16"/>
      <c r="O235" s="39"/>
      <c r="P235" s="41"/>
      <c r="Q235" s="62"/>
      <c r="R235" s="90"/>
      <c r="S235" s="75"/>
      <c r="T235" s="30"/>
    </row>
    <row r="236" spans="14:22" ht="15.75">
      <c r="N236" s="16"/>
      <c r="O236" s="39"/>
      <c r="P236" s="41"/>
      <c r="Q236" s="62"/>
      <c r="R236" s="90"/>
      <c r="S236" s="75"/>
      <c r="T236" s="30"/>
    </row>
    <row r="237" spans="14:22" ht="15.75">
      <c r="N237" s="16"/>
      <c r="O237" s="39"/>
      <c r="P237" s="41"/>
      <c r="Q237" s="62"/>
      <c r="R237" s="90"/>
      <c r="S237" s="75"/>
      <c r="T237" s="30"/>
    </row>
    <row r="238" spans="14:22" ht="15.75">
      <c r="N238" s="16"/>
      <c r="O238" s="39"/>
      <c r="P238" s="41"/>
      <c r="Q238" s="62"/>
      <c r="R238" s="90"/>
      <c r="S238" s="75"/>
      <c r="T238" s="30"/>
    </row>
    <row r="239" spans="14:22" ht="15.75">
      <c r="N239" s="16"/>
      <c r="O239" s="39"/>
      <c r="P239" s="45"/>
      <c r="Q239" s="62"/>
      <c r="R239" s="90"/>
      <c r="S239" s="75"/>
    </row>
    <row r="240" spans="14:22" ht="15.75">
      <c r="N240" s="16"/>
      <c r="O240" s="39"/>
      <c r="P240" s="45"/>
      <c r="Q240" s="62"/>
      <c r="R240" s="90"/>
      <c r="S240" s="75"/>
      <c r="T240" s="30"/>
    </row>
    <row r="241" spans="14:23" ht="15.75">
      <c r="N241" s="16"/>
      <c r="O241" s="39"/>
      <c r="P241" s="45"/>
      <c r="Q241" s="62"/>
      <c r="R241" s="90"/>
      <c r="S241" s="75"/>
      <c r="T241" s="30"/>
    </row>
    <row r="242" spans="14:23" ht="15.75">
      <c r="N242" s="16"/>
      <c r="O242" s="39"/>
      <c r="P242" s="45"/>
      <c r="Q242" s="63"/>
      <c r="R242" s="81"/>
      <c r="S242" s="75"/>
      <c r="T242" s="30"/>
    </row>
    <row r="243" spans="14:23" ht="15.75">
      <c r="N243" s="16"/>
      <c r="O243" s="39"/>
      <c r="P243" s="34"/>
      <c r="Q243" s="53"/>
      <c r="R243" s="87"/>
      <c r="S243" s="75"/>
      <c r="T243" s="30"/>
    </row>
    <row r="244" spans="14:23" ht="15.75">
      <c r="N244" s="16"/>
      <c r="O244" s="39"/>
      <c r="P244" s="34"/>
      <c r="Q244" s="63"/>
      <c r="R244" s="81"/>
      <c r="S244" s="75"/>
      <c r="T244" s="30"/>
    </row>
    <row r="245" spans="14:23" ht="15.75">
      <c r="N245" s="16"/>
      <c r="O245" s="39"/>
      <c r="P245" s="34"/>
      <c r="Q245" s="63"/>
      <c r="R245" s="81"/>
      <c r="S245" s="75"/>
      <c r="T245" s="30"/>
    </row>
    <row r="246" spans="14:23" ht="15.75">
      <c r="N246" s="16"/>
      <c r="O246" s="39"/>
      <c r="P246" s="34"/>
      <c r="Q246" s="54"/>
      <c r="R246" s="90"/>
      <c r="S246" s="75"/>
      <c r="T246" s="30"/>
    </row>
    <row r="247" spans="14:23" ht="20.25">
      <c r="N247" s="16"/>
      <c r="O247" s="33"/>
      <c r="P247" s="34"/>
      <c r="Q247" s="17"/>
      <c r="R247" s="69"/>
      <c r="S247" s="69"/>
      <c r="T247" s="46"/>
      <c r="W247" s="22"/>
    </row>
    <row r="248" spans="14:23">
      <c r="N248" s="16"/>
      <c r="O248" s="33"/>
      <c r="P248" s="34"/>
      <c r="Q248" s="16"/>
      <c r="R248" s="29"/>
      <c r="S248" s="29"/>
      <c r="T248" s="30"/>
      <c r="W248" s="22">
        <f>+R247-S247</f>
        <v>0</v>
      </c>
    </row>
  </sheetData>
  <mergeCells count="5">
    <mergeCell ref="D2:F2"/>
    <mergeCell ref="D3:F3"/>
    <mergeCell ref="D4:F4"/>
    <mergeCell ref="D5:F5"/>
    <mergeCell ref="D1:F1"/>
  </mergeCells>
  <pageMargins left="0.7" right="0.7" top="0.75" bottom="0.75" header="0.3" footer="0.3"/>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K67"/>
  <sheetViews>
    <sheetView showGridLines="0" topLeftCell="C1" zoomScale="89" zoomScaleNormal="89" workbookViewId="0">
      <selection activeCell="C4" sqref="C4:G4"/>
    </sheetView>
  </sheetViews>
  <sheetFormatPr baseColWidth="10" defaultColWidth="11.42578125" defaultRowHeight="15"/>
  <cols>
    <col min="1" max="1" width="7.5703125" style="5" hidden="1" customWidth="1"/>
    <col min="2" max="2" width="3.7109375" style="1" hidden="1" customWidth="1"/>
    <col min="3" max="3" width="1.85546875" style="1" customWidth="1"/>
    <col min="4" max="4" width="46.7109375" style="1" customWidth="1"/>
    <col min="5" max="5" width="6.85546875" style="1" customWidth="1"/>
    <col min="6" max="6" width="27.85546875" style="1" customWidth="1"/>
    <col min="7" max="7" width="4.85546875" style="1" customWidth="1"/>
    <col min="8" max="8" width="17" style="1" customWidth="1"/>
    <col min="9" max="9" width="27.28515625" style="4" customWidth="1"/>
    <col min="10" max="10" width="28.7109375" style="4" customWidth="1"/>
    <col min="11" max="11" width="20.42578125" style="4" customWidth="1"/>
    <col min="12" max="16384" width="11.42578125" style="4"/>
  </cols>
  <sheetData>
    <row r="1" spans="1:9" ht="15.75">
      <c r="C1" s="453" t="s">
        <v>579</v>
      </c>
      <c r="D1" s="453"/>
      <c r="E1" s="453"/>
      <c r="F1" s="453"/>
      <c r="G1" s="453"/>
    </row>
    <row r="2" spans="1:9" ht="15.75">
      <c r="C2" s="453" t="s">
        <v>539</v>
      </c>
      <c r="D2" s="453"/>
      <c r="E2" s="453"/>
      <c r="F2" s="453"/>
      <c r="G2" s="453"/>
    </row>
    <row r="3" spans="1:9" ht="15.75">
      <c r="C3" s="454" t="s">
        <v>585</v>
      </c>
      <c r="D3" s="454"/>
      <c r="E3" s="454"/>
      <c r="F3" s="454"/>
      <c r="G3" s="454"/>
    </row>
    <row r="4" spans="1:9" ht="15.75">
      <c r="C4" s="454" t="s">
        <v>368</v>
      </c>
      <c r="D4" s="454"/>
      <c r="E4" s="454"/>
      <c r="F4" s="454"/>
      <c r="G4" s="454"/>
      <c r="I4" s="229"/>
    </row>
    <row r="5" spans="1:9">
      <c r="C5" s="224"/>
      <c r="D5" s="224"/>
      <c r="E5" s="224"/>
      <c r="F5" s="224"/>
      <c r="G5" s="224"/>
      <c r="I5" s="229"/>
    </row>
    <row r="6" spans="1:9" ht="15.75">
      <c r="C6" s="224"/>
      <c r="D6" s="411" t="s">
        <v>548</v>
      </c>
      <c r="E6" s="224"/>
      <c r="F6" s="224"/>
      <c r="G6" s="224"/>
      <c r="I6" s="229"/>
    </row>
    <row r="7" spans="1:9" ht="12.2" customHeight="1">
      <c r="A7" s="5" t="s">
        <v>63</v>
      </c>
      <c r="C7" s="64" t="s">
        <v>1</v>
      </c>
      <c r="D7" s="65"/>
      <c r="E7" s="65"/>
      <c r="F7" s="221" t="s">
        <v>582</v>
      </c>
      <c r="G7" s="66"/>
    </row>
    <row r="8" spans="1:9" ht="12.2" customHeight="1">
      <c r="C8" s="64" t="s">
        <v>2</v>
      </c>
      <c r="D8" s="65"/>
      <c r="E8" s="182"/>
      <c r="F8" s="149"/>
      <c r="G8" s="134"/>
      <c r="H8" s="135"/>
    </row>
    <row r="9" spans="1:9" ht="12.2" customHeight="1">
      <c r="A9" s="5" t="s">
        <v>28</v>
      </c>
      <c r="C9" s="151"/>
      <c r="D9" s="151" t="s">
        <v>447</v>
      </c>
      <c r="E9" s="151"/>
      <c r="F9" s="390">
        <f>+Efectivo!C27</f>
        <v>1273776.6100000001</v>
      </c>
      <c r="G9" s="136"/>
      <c r="H9" s="137"/>
    </row>
    <row r="10" spans="1:9" customFormat="1" ht="12.2" customHeight="1">
      <c r="A10" s="3" t="s">
        <v>29</v>
      </c>
      <c r="B10" s="2"/>
      <c r="C10" s="183"/>
      <c r="D10" s="151" t="s">
        <v>448</v>
      </c>
      <c r="E10" s="151"/>
      <c r="F10" s="391">
        <f>+'Cuentas por Cobrar'!B17</f>
        <v>679423.18</v>
      </c>
      <c r="G10" s="138"/>
      <c r="H10" s="139"/>
      <c r="I10" s="228"/>
    </row>
    <row r="11" spans="1:9" ht="12.2" customHeight="1">
      <c r="A11" s="5" t="s">
        <v>30</v>
      </c>
      <c r="C11" s="151"/>
      <c r="D11" s="151" t="s">
        <v>449</v>
      </c>
      <c r="E11" s="151"/>
      <c r="F11" s="392">
        <f>Inventario!B22</f>
        <v>756092.92999999993</v>
      </c>
      <c r="G11" s="140"/>
      <c r="H11" s="137"/>
    </row>
    <row r="12" spans="1:9" customFormat="1" ht="12.2" customHeight="1">
      <c r="A12" s="3" t="s">
        <v>31</v>
      </c>
      <c r="B12" s="2"/>
      <c r="C12" s="183"/>
      <c r="D12" s="151" t="s">
        <v>543</v>
      </c>
      <c r="E12" s="151"/>
      <c r="F12" s="391"/>
      <c r="G12" s="138"/>
      <c r="H12" s="141"/>
    </row>
    <row r="13" spans="1:9" ht="12.2" customHeight="1">
      <c r="C13" s="184" t="s">
        <v>3</v>
      </c>
      <c r="D13" s="151"/>
      <c r="E13" s="151"/>
      <c r="F13" s="393">
        <f>SUM(F8:F12)</f>
        <v>2709292.7199999997</v>
      </c>
      <c r="G13" s="142">
        <f>SUM(G8:G12)</f>
        <v>0</v>
      </c>
      <c r="H13" s="137"/>
      <c r="I13" s="384"/>
    </row>
    <row r="14" spans="1:9" ht="12.2" customHeight="1">
      <c r="C14" s="184"/>
      <c r="D14" s="151"/>
      <c r="E14" s="151"/>
      <c r="F14" s="394"/>
      <c r="G14" s="143"/>
      <c r="H14" s="137"/>
    </row>
    <row r="15" spans="1:9" ht="12.2" customHeight="1">
      <c r="C15" s="184" t="s">
        <v>4</v>
      </c>
      <c r="D15" s="151"/>
      <c r="E15" s="151"/>
      <c r="F15" s="395"/>
      <c r="G15" s="136"/>
      <c r="H15" s="137"/>
    </row>
    <row r="16" spans="1:9" customFormat="1" ht="12.2" customHeight="1">
      <c r="A16" s="3" t="s">
        <v>32</v>
      </c>
      <c r="B16" s="2"/>
      <c r="C16" s="183"/>
      <c r="D16" s="151" t="s">
        <v>450</v>
      </c>
      <c r="E16" s="151"/>
      <c r="F16" s="396"/>
      <c r="G16" s="144"/>
      <c r="H16" s="139"/>
    </row>
    <row r="17" spans="1:10" ht="12.2" customHeight="1">
      <c r="A17" s="5" t="s">
        <v>34</v>
      </c>
      <c r="C17" s="151"/>
      <c r="D17" s="185" t="s">
        <v>457</v>
      </c>
      <c r="E17" s="185"/>
      <c r="F17" s="392"/>
      <c r="G17" s="140"/>
      <c r="H17" s="137"/>
    </row>
    <row r="18" spans="1:10" ht="12.2" customHeight="1">
      <c r="C18" s="151"/>
      <c r="D18" s="185" t="s">
        <v>458</v>
      </c>
      <c r="E18" s="185"/>
      <c r="F18" s="392"/>
      <c r="G18" s="140"/>
      <c r="H18" s="137"/>
    </row>
    <row r="19" spans="1:10" ht="12.2" customHeight="1">
      <c r="C19" s="151"/>
      <c r="D19" s="185" t="s">
        <v>459</v>
      </c>
      <c r="E19" s="185"/>
      <c r="F19" s="397"/>
      <c r="G19" s="140"/>
      <c r="H19" s="137"/>
      <c r="I19" s="229"/>
    </row>
    <row r="20" spans="1:10" ht="12.2" customHeight="1">
      <c r="C20" s="184" t="s">
        <v>5</v>
      </c>
      <c r="D20" s="151"/>
      <c r="E20" s="151"/>
      <c r="F20" s="398"/>
      <c r="G20" s="142">
        <f>SUM(G16:G19)</f>
        <v>0</v>
      </c>
      <c r="H20" s="137"/>
    </row>
    <row r="21" spans="1:10" ht="12.2" customHeight="1">
      <c r="C21" s="184"/>
      <c r="D21" s="151"/>
      <c r="E21" s="151"/>
      <c r="F21" s="399"/>
      <c r="G21" s="143"/>
      <c r="H21" s="137"/>
    </row>
    <row r="22" spans="1:10" ht="12.2" customHeight="1" thickBot="1">
      <c r="C22" s="184" t="s">
        <v>6</v>
      </c>
      <c r="D22" s="151"/>
      <c r="E22" s="151"/>
      <c r="F22" s="408">
        <f>+F13</f>
        <v>2709292.7199999997</v>
      </c>
      <c r="G22" s="145">
        <f>SUM(G20,G13)</f>
        <v>0</v>
      </c>
      <c r="H22" s="137"/>
      <c r="I22" s="229"/>
    </row>
    <row r="23" spans="1:10" ht="12.2" customHeight="1" thickTop="1">
      <c r="C23" s="151"/>
      <c r="D23" s="151" t="s">
        <v>7</v>
      </c>
      <c r="E23" s="151"/>
      <c r="F23" s="390"/>
      <c r="G23" s="136"/>
      <c r="H23" s="137"/>
    </row>
    <row r="24" spans="1:10" ht="12.2" customHeight="1">
      <c r="C24" s="184" t="s">
        <v>8</v>
      </c>
      <c r="D24" s="151"/>
      <c r="E24" s="151"/>
      <c r="F24" s="390"/>
      <c r="G24" s="136"/>
      <c r="H24" s="137"/>
    </row>
    <row r="25" spans="1:10" ht="12.2" customHeight="1">
      <c r="C25" s="184" t="s">
        <v>9</v>
      </c>
      <c r="D25" s="151"/>
      <c r="E25" s="151"/>
      <c r="F25" s="390"/>
      <c r="G25" s="146"/>
      <c r="H25" s="137"/>
    </row>
    <row r="26" spans="1:10" ht="12.2" customHeight="1">
      <c r="A26" s="5" t="s">
        <v>36</v>
      </c>
      <c r="C26" s="151"/>
      <c r="D26" s="151" t="s">
        <v>460</v>
      </c>
      <c r="E26" s="151"/>
      <c r="F26" s="392">
        <f>+'CXP Corto plazo'!B12</f>
        <v>615145.67000000004</v>
      </c>
      <c r="G26" s="140"/>
      <c r="H26" s="137"/>
    </row>
    <row r="27" spans="1:10" customFormat="1" ht="15" customHeight="1">
      <c r="A27" s="3" t="s">
        <v>39</v>
      </c>
      <c r="B27" s="2"/>
      <c r="C27" s="183"/>
      <c r="D27" s="151" t="s">
        <v>461</v>
      </c>
      <c r="E27" s="151"/>
      <c r="F27" s="400">
        <f>+'Retenciones y Acum.'!B18</f>
        <v>16966.509999999998</v>
      </c>
      <c r="G27" s="144"/>
      <c r="H27" s="389"/>
      <c r="I27" s="370"/>
      <c r="J27" s="370"/>
    </row>
    <row r="28" spans="1:10" customFormat="1" ht="16.5" customHeight="1">
      <c r="A28" s="3" t="s">
        <v>40</v>
      </c>
      <c r="B28" s="2"/>
      <c r="C28" s="183"/>
      <c r="D28" s="151" t="s">
        <v>462</v>
      </c>
      <c r="E28" s="151"/>
      <c r="F28" s="391">
        <f>'Benef. Empl x p Corto Plazo'!B14</f>
        <v>0</v>
      </c>
      <c r="G28" s="144"/>
      <c r="H28" s="139"/>
    </row>
    <row r="29" spans="1:10" ht="12.2" customHeight="1">
      <c r="C29" s="184" t="s">
        <v>10</v>
      </c>
      <c r="D29" s="151"/>
      <c r="E29" s="151"/>
      <c r="F29" s="401">
        <f>SUM(F26:F28)</f>
        <v>632112.18000000005</v>
      </c>
      <c r="G29" s="143">
        <f>SUM(G26:G28)</f>
        <v>0</v>
      </c>
      <c r="H29" s="137"/>
      <c r="I29" s="369"/>
    </row>
    <row r="30" spans="1:10" ht="12.2" customHeight="1">
      <c r="C30" s="184"/>
      <c r="D30" s="151"/>
      <c r="E30" s="151"/>
      <c r="F30" s="394"/>
      <c r="G30" s="143"/>
      <c r="H30" s="137"/>
    </row>
    <row r="31" spans="1:10" customFormat="1" ht="17.45" customHeight="1">
      <c r="A31" s="3"/>
      <c r="B31" s="2"/>
      <c r="C31" s="186" t="s">
        <v>11</v>
      </c>
      <c r="D31" s="183"/>
      <c r="E31" s="183"/>
      <c r="F31" s="396"/>
      <c r="G31" s="147"/>
      <c r="H31" s="148"/>
    </row>
    <row r="32" spans="1:10" customFormat="1" ht="12.2" customHeight="1">
      <c r="A32" s="3" t="s">
        <v>41</v>
      </c>
      <c r="B32" s="2"/>
      <c r="C32" s="183"/>
      <c r="D32" s="151" t="s">
        <v>463</v>
      </c>
      <c r="E32" s="151"/>
      <c r="F32" s="391"/>
      <c r="G32" s="144"/>
      <c r="H32" s="139"/>
    </row>
    <row r="33" spans="1:9" customFormat="1" ht="19.5" customHeight="1">
      <c r="A33" s="3"/>
      <c r="B33" s="2"/>
      <c r="C33" s="186" t="s">
        <v>12</v>
      </c>
      <c r="D33" s="183"/>
      <c r="E33" s="183"/>
      <c r="F33" s="402">
        <f>SUM(F32)</f>
        <v>0</v>
      </c>
      <c r="G33" s="140"/>
      <c r="H33" s="139"/>
    </row>
    <row r="34" spans="1:9" ht="12.2" customHeight="1">
      <c r="C34" s="184" t="s">
        <v>13</v>
      </c>
      <c r="D34" s="151"/>
      <c r="E34" s="151"/>
      <c r="F34" s="393">
        <f>SUM(F29,F33)</f>
        <v>632112.18000000005</v>
      </c>
      <c r="G34" s="142">
        <f>SUM(G29,G33)</f>
        <v>0</v>
      </c>
      <c r="H34" s="137"/>
    </row>
    <row r="35" spans="1:9" ht="12.2" customHeight="1">
      <c r="C35" s="184"/>
      <c r="D35" s="151"/>
      <c r="E35" s="151"/>
      <c r="F35" s="403"/>
      <c r="G35" s="136"/>
      <c r="H35" s="137"/>
    </row>
    <row r="36" spans="1:9" ht="12.2" customHeight="1">
      <c r="C36" s="256" t="s">
        <v>468</v>
      </c>
      <c r="D36" s="4"/>
      <c r="E36" s="151"/>
      <c r="G36" s="136"/>
      <c r="H36" s="137"/>
      <c r="I36" s="380"/>
    </row>
    <row r="37" spans="1:9" customFormat="1" ht="12.2" customHeight="1">
      <c r="A37" s="3" t="s">
        <v>42</v>
      </c>
      <c r="B37" s="2"/>
      <c r="C37" s="186"/>
      <c r="D37" s="151" t="s">
        <v>367</v>
      </c>
      <c r="E37" s="151"/>
      <c r="F37" s="390">
        <f>F22-F34-F38</f>
        <v>2011752.4599999995</v>
      </c>
      <c r="G37" s="144"/>
      <c r="H37" s="139"/>
    </row>
    <row r="38" spans="1:9" ht="12.2" customHeight="1">
      <c r="A38" s="5" t="s">
        <v>43</v>
      </c>
      <c r="C38" s="151"/>
      <c r="D38" s="151" t="s">
        <v>60</v>
      </c>
      <c r="E38" s="230"/>
      <c r="F38" s="404">
        <f>'ERF SRS'!F27</f>
        <v>65428.080000000075</v>
      </c>
      <c r="G38" s="136"/>
      <c r="H38" s="187"/>
    </row>
    <row r="39" spans="1:9" ht="12.2" customHeight="1">
      <c r="C39" s="184" t="s">
        <v>14</v>
      </c>
      <c r="D39" s="151"/>
      <c r="E39" s="151"/>
      <c r="F39" s="399">
        <f>SUM(F37:F38)</f>
        <v>2077180.5399999996</v>
      </c>
      <c r="G39" s="143"/>
      <c r="H39" s="137"/>
    </row>
    <row r="40" spans="1:9" ht="12.2" customHeight="1">
      <c r="C40" s="184"/>
      <c r="D40" s="151"/>
      <c r="E40" s="151"/>
      <c r="F40" s="405"/>
      <c r="G40" s="406"/>
      <c r="H40" s="187"/>
    </row>
    <row r="41" spans="1:9" ht="12.2" customHeight="1" thickBot="1">
      <c r="C41" s="184" t="s">
        <v>59</v>
      </c>
      <c r="D41" s="151"/>
      <c r="E41" s="151"/>
      <c r="F41" s="407">
        <f>F34+F39</f>
        <v>2709292.7199999997</v>
      </c>
      <c r="G41" s="145">
        <f>+G34+G39</f>
        <v>0</v>
      </c>
      <c r="H41" s="150"/>
      <c r="I41" s="188"/>
    </row>
    <row r="42" spans="1:9" ht="12.2" customHeight="1" thickTop="1">
      <c r="C42" s="184"/>
      <c r="D42" s="151"/>
      <c r="E42" s="151"/>
      <c r="F42" s="143"/>
      <c r="G42" s="143"/>
      <c r="H42" s="137"/>
    </row>
    <row r="43" spans="1:9" ht="12.2" customHeight="1">
      <c r="C43" s="151"/>
      <c r="D43" s="151"/>
      <c r="E43" s="151"/>
      <c r="F43" s="136"/>
      <c r="G43" s="136"/>
      <c r="H43" s="152"/>
    </row>
    <row r="44" spans="1:9">
      <c r="C44" s="151"/>
      <c r="D44" s="151"/>
      <c r="E44" s="151"/>
      <c r="F44" s="153"/>
      <c r="G44" s="153"/>
      <c r="H44" s="137"/>
    </row>
    <row r="45" spans="1:9">
      <c r="C45" s="154" t="s">
        <v>469</v>
      </c>
      <c r="D45" s="381" t="s">
        <v>540</v>
      </c>
      <c r="E45" s="137"/>
      <c r="G45" s="137"/>
      <c r="H45" s="137"/>
    </row>
    <row r="46" spans="1:9">
      <c r="C46" s="154"/>
      <c r="D46" s="382" t="s">
        <v>537</v>
      </c>
      <c r="E46" s="137"/>
      <c r="G46" s="137"/>
      <c r="H46" s="137"/>
    </row>
    <row r="47" spans="1:9">
      <c r="C47" s="154"/>
      <c r="D47" s="382"/>
      <c r="E47" s="137"/>
      <c r="G47" s="137"/>
      <c r="H47" s="137"/>
    </row>
    <row r="48" spans="1:9">
      <c r="C48" s="137"/>
      <c r="G48" s="155"/>
      <c r="H48" s="137"/>
    </row>
    <row r="49" spans="3:11">
      <c r="C49" s="413"/>
      <c r="G49" s="137"/>
      <c r="H49" s="137"/>
    </row>
    <row r="50" spans="3:11">
      <c r="C50" s="210"/>
      <c r="G50" s="21"/>
    </row>
    <row r="51" spans="3:11">
      <c r="C51" s="210"/>
    </row>
    <row r="55" spans="3:11">
      <c r="D55" s="258" t="s">
        <v>518</v>
      </c>
    </row>
    <row r="56" spans="3:11">
      <c r="D56" s="257"/>
    </row>
    <row r="57" spans="3:11">
      <c r="D57" s="258" t="s">
        <v>519</v>
      </c>
    </row>
    <row r="58" spans="3:11" ht="90">
      <c r="D58" s="258" t="s">
        <v>520</v>
      </c>
      <c r="I58" s="256" t="s">
        <v>551</v>
      </c>
      <c r="J58" s="1"/>
      <c r="K58" s="1"/>
    </row>
    <row r="59" spans="3:11">
      <c r="D59" s="257"/>
      <c r="I59" s="414" t="s">
        <v>554</v>
      </c>
      <c r="J59" s="415"/>
      <c r="K59" s="415"/>
    </row>
    <row r="60" spans="3:11">
      <c r="D60" s="258" t="s">
        <v>521</v>
      </c>
      <c r="I60" s="416" t="s">
        <v>555</v>
      </c>
      <c r="J60" s="414"/>
      <c r="K60" s="417"/>
    </row>
    <row r="61" spans="3:11">
      <c r="D61" s="257" t="s">
        <v>522</v>
      </c>
      <c r="I61" s="416" t="s">
        <v>556</v>
      </c>
      <c r="J61" s="414"/>
      <c r="K61" s="414"/>
    </row>
    <row r="62" spans="3:11">
      <c r="D62" s="257" t="s">
        <v>523</v>
      </c>
      <c r="I62" s="1"/>
      <c r="J62" s="1"/>
      <c r="K62" s="1"/>
    </row>
    <row r="63" spans="3:11">
      <c r="D63" s="257" t="s">
        <v>524</v>
      </c>
    </row>
    <row r="64" spans="3:11">
      <c r="D64" s="257"/>
    </row>
    <row r="65" spans="4:4" ht="30">
      <c r="D65" s="258" t="s">
        <v>525</v>
      </c>
    </row>
    <row r="66" spans="4:4" ht="30">
      <c r="D66" s="258" t="s">
        <v>526</v>
      </c>
    </row>
    <row r="67" spans="4:4" ht="30">
      <c r="D67" s="258" t="s">
        <v>527</v>
      </c>
    </row>
  </sheetData>
  <mergeCells count="4">
    <mergeCell ref="C1:G1"/>
    <mergeCell ref="C2:G2"/>
    <mergeCell ref="C3:G3"/>
    <mergeCell ref="C4:G4"/>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T44"/>
  <sheetViews>
    <sheetView showGridLines="0" zoomScale="84" zoomScaleNormal="84" workbookViewId="0">
      <selection activeCell="L9" sqref="L9"/>
    </sheetView>
  </sheetViews>
  <sheetFormatPr baseColWidth="10" defaultColWidth="11.42578125" defaultRowHeight="15"/>
  <cols>
    <col min="1" max="1" width="5.28515625" style="5" customWidth="1"/>
    <col min="2" max="2" width="3.7109375" style="1" customWidth="1"/>
    <col min="3" max="3" width="6.7109375" style="1" customWidth="1"/>
    <col min="4" max="4" width="59.140625" style="1" customWidth="1"/>
    <col min="5" max="5" width="1.7109375" style="1" customWidth="1"/>
    <col min="6" max="6" width="16.42578125" style="1" customWidth="1"/>
    <col min="7" max="7" width="1.7109375" style="1" customWidth="1"/>
    <col min="8" max="8" width="2.140625" style="1" hidden="1" customWidth="1"/>
    <col min="9" max="9" width="3.7109375" style="1" customWidth="1"/>
    <col min="10" max="16384" width="11.42578125" style="4"/>
  </cols>
  <sheetData>
    <row r="1" spans="1:9" ht="15.75">
      <c r="A1" s="67"/>
      <c r="B1" s="7"/>
      <c r="C1" s="286"/>
      <c r="D1" s="286"/>
      <c r="E1" s="286"/>
      <c r="F1" s="286"/>
      <c r="G1" s="286"/>
      <c r="H1" s="286"/>
      <c r="I1" s="206"/>
    </row>
    <row r="2" spans="1:9" ht="15.75">
      <c r="A2" s="67"/>
      <c r="B2" s="7"/>
      <c r="C2" s="454" t="s">
        <v>579</v>
      </c>
      <c r="D2" s="454"/>
      <c r="E2" s="454"/>
      <c r="F2" s="454"/>
      <c r="G2" s="454"/>
      <c r="H2" s="454"/>
      <c r="I2" s="206"/>
    </row>
    <row r="3" spans="1:9" ht="15.75">
      <c r="A3" s="67"/>
      <c r="B3" s="7"/>
      <c r="C3" s="454" t="s">
        <v>213</v>
      </c>
      <c r="D3" s="454"/>
      <c r="E3" s="454"/>
      <c r="F3" s="454"/>
      <c r="G3" s="454"/>
      <c r="H3" s="454"/>
      <c r="I3" s="206"/>
    </row>
    <row r="4" spans="1:9" ht="15.75">
      <c r="A4" s="67"/>
      <c r="B4" s="7"/>
      <c r="C4" s="454" t="s">
        <v>586</v>
      </c>
      <c r="D4" s="454"/>
      <c r="E4" s="454"/>
      <c r="F4" s="454"/>
      <c r="G4" s="454"/>
      <c r="H4" s="454"/>
      <c r="I4" s="206"/>
    </row>
    <row r="5" spans="1:9" ht="15.75">
      <c r="A5" s="67"/>
      <c r="B5" s="7"/>
      <c r="C5" s="454" t="s">
        <v>0</v>
      </c>
      <c r="D5" s="454"/>
      <c r="E5" s="454"/>
      <c r="F5" s="454"/>
      <c r="G5" s="454"/>
      <c r="H5" s="454"/>
      <c r="I5" s="206"/>
    </row>
    <row r="6" spans="1:9" ht="15.75">
      <c r="A6" s="67"/>
      <c r="B6" s="7"/>
      <c r="C6" s="286"/>
      <c r="D6" s="287"/>
      <c r="E6" s="287"/>
      <c r="F6" s="286"/>
      <c r="G6" s="286"/>
      <c r="H6" s="286"/>
      <c r="I6" s="206"/>
    </row>
    <row r="7" spans="1:9" ht="15.75">
      <c r="A7" s="67"/>
      <c r="B7" s="7"/>
      <c r="C7" s="286"/>
      <c r="D7" s="286"/>
      <c r="E7" s="286"/>
      <c r="F7" s="288"/>
      <c r="G7" s="225"/>
      <c r="H7" s="288">
        <f>+[1]ESF!H7</f>
        <v>2016</v>
      </c>
      <c r="I7" s="206"/>
    </row>
    <row r="8" spans="1:9" ht="15.75">
      <c r="A8" s="67"/>
      <c r="B8" s="7"/>
      <c r="C8" s="287" t="s">
        <v>327</v>
      </c>
      <c r="D8" s="289"/>
      <c r="E8" s="289"/>
      <c r="F8" s="290"/>
      <c r="G8" s="291"/>
      <c r="H8" s="291"/>
      <c r="I8" s="206"/>
    </row>
    <row r="9" spans="1:9" ht="15.75">
      <c r="A9" s="67" t="s">
        <v>45</v>
      </c>
      <c r="B9" s="7"/>
      <c r="C9" s="286"/>
      <c r="D9" s="286" t="s">
        <v>15</v>
      </c>
      <c r="E9" s="286"/>
      <c r="F9" s="385"/>
      <c r="G9" s="293"/>
      <c r="H9" s="292"/>
      <c r="I9" s="206"/>
    </row>
    <row r="10" spans="1:9" ht="15.75">
      <c r="A10" s="67" t="s">
        <v>46</v>
      </c>
      <c r="B10" s="7"/>
      <c r="C10" s="286"/>
      <c r="D10" s="286" t="s">
        <v>62</v>
      </c>
      <c r="E10" s="286"/>
      <c r="F10" s="385"/>
      <c r="G10" s="293"/>
      <c r="H10" s="292"/>
      <c r="I10" s="206"/>
    </row>
    <row r="11" spans="1:9" ht="15.75">
      <c r="A11" s="67" t="s">
        <v>47</v>
      </c>
      <c r="B11" s="7"/>
      <c r="C11" s="286"/>
      <c r="D11" s="286" t="s">
        <v>58</v>
      </c>
      <c r="E11" s="286"/>
      <c r="F11" s="359">
        <f>+'Cuentas por Cobrar'!B17</f>
        <v>679423.18</v>
      </c>
      <c r="G11" s="293"/>
      <c r="H11" s="292"/>
      <c r="I11" s="206"/>
    </row>
    <row r="12" spans="1:9" ht="15.75">
      <c r="A12" s="67" t="s">
        <v>48</v>
      </c>
      <c r="B12" s="7"/>
      <c r="C12" s="286"/>
      <c r="D12" s="286" t="s">
        <v>16</v>
      </c>
      <c r="E12" s="286"/>
      <c r="F12" s="360"/>
      <c r="G12" s="293"/>
      <c r="H12" s="292"/>
      <c r="I12" s="206"/>
    </row>
    <row r="13" spans="1:9" ht="15.75">
      <c r="A13" s="67"/>
      <c r="B13" s="7"/>
      <c r="C13" s="287" t="s">
        <v>25</v>
      </c>
      <c r="D13" s="286"/>
      <c r="E13" s="286"/>
      <c r="F13" s="361">
        <f>SUM(F9:F12)</f>
        <v>679423.18</v>
      </c>
      <c r="G13" s="293"/>
      <c r="H13" s="294">
        <f>SUM(H9:H12)</f>
        <v>0</v>
      </c>
      <c r="I13" s="206"/>
    </row>
    <row r="14" spans="1:9" ht="15.75">
      <c r="A14" s="67"/>
      <c r="B14" s="7"/>
      <c r="C14" s="286"/>
      <c r="D14" s="286" t="s">
        <v>7</v>
      </c>
      <c r="E14" s="286"/>
      <c r="F14" s="362"/>
      <c r="G14" s="295"/>
      <c r="H14" s="295"/>
      <c r="I14" s="206"/>
    </row>
    <row r="15" spans="1:9" ht="15.75">
      <c r="A15" s="67"/>
      <c r="B15" s="7"/>
      <c r="C15" s="287" t="s">
        <v>328</v>
      </c>
      <c r="D15" s="286"/>
      <c r="E15" s="286"/>
      <c r="F15" s="363"/>
      <c r="G15" s="296"/>
      <c r="H15" s="296"/>
      <c r="I15" s="206"/>
    </row>
    <row r="16" spans="1:9" ht="15.75">
      <c r="A16" s="67" t="s">
        <v>49</v>
      </c>
      <c r="B16" s="7"/>
      <c r="C16" s="286"/>
      <c r="D16" s="286" t="s">
        <v>17</v>
      </c>
      <c r="E16" s="286"/>
      <c r="F16" s="386"/>
      <c r="G16" s="295"/>
      <c r="H16" s="295"/>
      <c r="I16" s="206"/>
    </row>
    <row r="17" spans="1:9" ht="15.75">
      <c r="A17" s="67" t="s">
        <v>50</v>
      </c>
      <c r="B17" s="7"/>
      <c r="C17" s="286"/>
      <c r="D17" s="286" t="s">
        <v>18</v>
      </c>
      <c r="E17" s="286"/>
      <c r="F17" s="386"/>
      <c r="G17" s="296"/>
      <c r="H17" s="295"/>
      <c r="I17" s="206"/>
    </row>
    <row r="18" spans="1:9" ht="15.75">
      <c r="A18" s="67" t="s">
        <v>51</v>
      </c>
      <c r="B18" s="7"/>
      <c r="C18" s="286"/>
      <c r="D18" s="286" t="s">
        <v>61</v>
      </c>
      <c r="E18" s="286"/>
      <c r="F18" s="386">
        <v>524743</v>
      </c>
      <c r="G18" s="296"/>
      <c r="H18" s="295"/>
      <c r="I18" s="206"/>
    </row>
    <row r="19" spans="1:9" ht="15.75">
      <c r="A19" s="67" t="s">
        <v>52</v>
      </c>
      <c r="B19" s="7"/>
      <c r="C19" s="286"/>
      <c r="D19" s="286" t="s">
        <v>19</v>
      </c>
      <c r="E19" s="286"/>
      <c r="F19" s="442"/>
      <c r="G19" s="296"/>
      <c r="H19" s="295"/>
      <c r="I19" s="206"/>
    </row>
    <row r="20" spans="1:9" ht="15.75">
      <c r="A20" s="67" t="s">
        <v>53</v>
      </c>
      <c r="B20" s="7"/>
      <c r="C20" s="286"/>
      <c r="D20" s="286" t="s">
        <v>20</v>
      </c>
      <c r="E20" s="286"/>
      <c r="F20" s="442">
        <v>13300</v>
      </c>
      <c r="G20" s="296"/>
      <c r="H20" s="295"/>
      <c r="I20" s="206"/>
    </row>
    <row r="21" spans="1:9" ht="15.75">
      <c r="A21" s="67" t="s">
        <v>54</v>
      </c>
      <c r="B21" s="7"/>
      <c r="C21" s="286"/>
      <c r="D21" s="286" t="s">
        <v>21</v>
      </c>
      <c r="E21" s="286"/>
      <c r="F21" s="409">
        <v>58985.59</v>
      </c>
      <c r="G21" s="297"/>
      <c r="H21" s="298"/>
      <c r="I21" s="206"/>
    </row>
    <row r="22" spans="1:9" ht="15.75">
      <c r="A22" s="67" t="s">
        <v>55</v>
      </c>
      <c r="B22" s="7"/>
      <c r="C22" s="286"/>
      <c r="D22" s="286" t="s">
        <v>22</v>
      </c>
      <c r="E22" s="286"/>
      <c r="F22" s="410">
        <f>+'Retenciones y Acum.'!B9</f>
        <v>16966.509999999998</v>
      </c>
      <c r="G22" s="299"/>
      <c r="H22" s="295" t="e">
        <f>SUMIF([1]BC!B:B,[1]ERF!A22,[1]BC!G:G)</f>
        <v>#VALUE!</v>
      </c>
      <c r="I22" s="206"/>
    </row>
    <row r="23" spans="1:9" ht="15.75">
      <c r="A23" s="67"/>
      <c r="B23" s="7"/>
      <c r="C23" s="287" t="s">
        <v>26</v>
      </c>
      <c r="D23" s="286"/>
      <c r="E23" s="286"/>
      <c r="F23" s="361">
        <f>SUM(F16:F22)</f>
        <v>613995.1</v>
      </c>
      <c r="G23" s="300"/>
      <c r="H23" s="294" t="e">
        <f>SUM(H16:H22)</f>
        <v>#VALUE!</v>
      </c>
      <c r="I23" s="206"/>
    </row>
    <row r="24" spans="1:9" ht="15.75">
      <c r="A24" s="67"/>
      <c r="B24" s="7"/>
      <c r="C24" s="301"/>
      <c r="D24" s="286"/>
      <c r="E24" s="286"/>
      <c r="F24" s="364"/>
      <c r="G24" s="302"/>
      <c r="H24" s="295"/>
      <c r="I24" s="206"/>
    </row>
    <row r="25" spans="1:9" ht="15.75">
      <c r="A25" s="67"/>
      <c r="B25" s="7"/>
      <c r="C25" s="286"/>
      <c r="D25" s="286"/>
      <c r="E25" s="286"/>
      <c r="F25" s="364"/>
      <c r="G25" s="299"/>
      <c r="H25" s="295"/>
      <c r="I25" s="206"/>
    </row>
    <row r="26" spans="1:9" ht="15.75">
      <c r="A26" s="67"/>
      <c r="B26" s="7"/>
      <c r="C26" s="286"/>
      <c r="D26" s="286"/>
      <c r="E26" s="286"/>
      <c r="F26" s="365"/>
      <c r="G26" s="299"/>
      <c r="H26" s="292"/>
      <c r="I26" s="206"/>
    </row>
    <row r="27" spans="1:9" ht="16.5" thickBot="1">
      <c r="A27" s="67"/>
      <c r="B27" s="7"/>
      <c r="C27" s="287" t="s">
        <v>60</v>
      </c>
      <c r="D27" s="286"/>
      <c r="E27" s="286"/>
      <c r="F27" s="366">
        <f>+F13-F23</f>
        <v>65428.080000000075</v>
      </c>
      <c r="G27" s="300"/>
      <c r="H27" s="303" t="e">
        <f>+H13-H23+#REF!+#REF!</f>
        <v>#VALUE!</v>
      </c>
      <c r="I27" s="206"/>
    </row>
    <row r="28" spans="1:9" ht="16.5" thickTop="1">
      <c r="A28" s="67"/>
      <c r="B28" s="7"/>
      <c r="C28" s="287"/>
      <c r="D28" s="286"/>
      <c r="E28" s="286"/>
      <c r="F28" s="362"/>
      <c r="G28" s="295"/>
      <c r="H28" s="295"/>
      <c r="I28" s="206"/>
    </row>
    <row r="29" spans="1:9" ht="15.75">
      <c r="A29" s="67"/>
      <c r="B29" s="7"/>
      <c r="C29" s="301" t="s">
        <v>23</v>
      </c>
      <c r="D29" s="286"/>
      <c r="E29" s="286"/>
      <c r="F29" s="362"/>
      <c r="G29" s="295"/>
      <c r="H29" s="295"/>
      <c r="I29" s="206"/>
    </row>
    <row r="30" spans="1:9" ht="15.75">
      <c r="A30" s="67" t="s">
        <v>56</v>
      </c>
      <c r="B30" s="7"/>
      <c r="C30" s="287"/>
      <c r="D30" s="286" t="s">
        <v>27</v>
      </c>
      <c r="E30" s="286"/>
      <c r="F30" s="362">
        <v>0</v>
      </c>
      <c r="G30" s="296"/>
      <c r="H30" s="295">
        <v>0</v>
      </c>
      <c r="I30" s="206"/>
    </row>
    <row r="31" spans="1:9" ht="15.75">
      <c r="A31" s="67" t="s">
        <v>57</v>
      </c>
      <c r="B31" s="7"/>
      <c r="C31" s="286"/>
      <c r="D31" s="286" t="s">
        <v>24</v>
      </c>
      <c r="E31" s="286"/>
      <c r="F31" s="367">
        <v>0</v>
      </c>
      <c r="G31" s="296"/>
      <c r="H31" s="298">
        <v>0</v>
      </c>
      <c r="I31" s="206"/>
    </row>
    <row r="32" spans="1:9" ht="16.5" thickBot="1">
      <c r="A32" s="67"/>
      <c r="B32" s="7"/>
      <c r="C32" s="287"/>
      <c r="D32" s="286"/>
      <c r="E32" s="286"/>
      <c r="F32" s="368">
        <f>SUM(F30:F31)</f>
        <v>0</v>
      </c>
      <c r="G32" s="304"/>
      <c r="H32" s="303">
        <f>SUM(H30:H31)</f>
        <v>0</v>
      </c>
      <c r="I32" s="206"/>
    </row>
    <row r="33" spans="1:20" ht="16.5" thickTop="1">
      <c r="A33" s="67"/>
      <c r="B33" s="7"/>
      <c r="C33" s="287"/>
      <c r="D33" s="286"/>
      <c r="E33" s="286"/>
      <c r="F33" s="362"/>
      <c r="G33" s="295"/>
      <c r="H33" s="295"/>
      <c r="I33" s="206"/>
    </row>
    <row r="34" spans="1:20" ht="15.75">
      <c r="A34" s="67"/>
      <c r="B34" s="7"/>
      <c r="C34" s="286"/>
      <c r="D34" s="286"/>
      <c r="E34" s="286"/>
      <c r="F34" s="295"/>
      <c r="G34" s="295"/>
      <c r="H34" s="295"/>
      <c r="I34" s="206"/>
    </row>
    <row r="35" spans="1:20" ht="15.75">
      <c r="A35" s="67"/>
      <c r="B35" s="306"/>
      <c r="C35" s="455"/>
      <c r="D35" s="455"/>
      <c r="E35" s="455"/>
      <c r="F35" s="455"/>
      <c r="G35" s="455"/>
      <c r="H35" s="456"/>
      <c r="I35" s="206"/>
    </row>
    <row r="36" spans="1:20" ht="15.75">
      <c r="A36" s="67"/>
      <c r="B36" s="307"/>
      <c r="C36" s="308"/>
      <c r="D36" s="309" t="s">
        <v>471</v>
      </c>
      <c r="E36" s="310"/>
      <c r="F36" s="308"/>
      <c r="G36" s="308"/>
      <c r="H36" s="311"/>
      <c r="I36" s="206"/>
    </row>
    <row r="37" spans="1:20" ht="15.75">
      <c r="A37" s="67"/>
      <c r="B37" s="307"/>
      <c r="C37" s="308"/>
      <c r="D37" s="312" t="s">
        <v>472</v>
      </c>
      <c r="E37" s="308"/>
      <c r="F37" s="308"/>
      <c r="G37" s="308"/>
      <c r="H37" s="311"/>
      <c r="I37" s="206"/>
    </row>
    <row r="38" spans="1:20" ht="15.75">
      <c r="A38" s="67"/>
      <c r="B38" s="307"/>
      <c r="C38" s="308"/>
      <c r="D38" s="312"/>
      <c r="E38" s="308"/>
      <c r="F38" s="292"/>
      <c r="G38" s="292"/>
      <c r="H38" s="313"/>
      <c r="I38" s="206"/>
    </row>
    <row r="39" spans="1:20" ht="15.75">
      <c r="B39" s="314"/>
      <c r="C39" s="315"/>
      <c r="D39" s="309" t="s">
        <v>473</v>
      </c>
      <c r="E39" s="315"/>
      <c r="F39" s="315"/>
      <c r="G39" s="315"/>
      <c r="H39" s="316"/>
      <c r="I39" s="206"/>
    </row>
    <row r="40" spans="1:20" ht="15.75">
      <c r="B40" s="314"/>
      <c r="C40" s="315"/>
      <c r="D40" s="309"/>
      <c r="E40" s="315"/>
      <c r="F40" s="315"/>
      <c r="G40" s="315"/>
      <c r="H40" s="316"/>
      <c r="I40" s="206"/>
    </row>
    <row r="41" spans="1:20" ht="15.75">
      <c r="B41" s="314"/>
      <c r="C41" s="315"/>
      <c r="D41" s="315" t="s">
        <v>474</v>
      </c>
      <c r="E41" s="315"/>
      <c r="F41" s="315"/>
      <c r="G41" s="315"/>
      <c r="H41" s="316"/>
      <c r="I41" s="206"/>
      <c r="K41" s="259"/>
      <c r="L41" s="259"/>
      <c r="M41" s="259"/>
      <c r="N41" s="259"/>
      <c r="O41" s="259"/>
      <c r="P41" s="259"/>
      <c r="Q41" s="259"/>
      <c r="R41" s="259"/>
      <c r="S41" s="259"/>
      <c r="T41" s="259"/>
    </row>
    <row r="42" spans="1:20" ht="15.75">
      <c r="B42" s="314"/>
      <c r="C42" s="315" t="s">
        <v>475</v>
      </c>
      <c r="D42" s="305" t="s">
        <v>476</v>
      </c>
      <c r="E42" s="315"/>
      <c r="F42" s="315"/>
      <c r="G42" s="315"/>
      <c r="H42" s="316"/>
      <c r="I42" s="206"/>
    </row>
    <row r="43" spans="1:20" ht="15.75">
      <c r="B43" s="314"/>
      <c r="C43" s="315" t="s">
        <v>477</v>
      </c>
      <c r="D43" s="310" t="s">
        <v>60</v>
      </c>
      <c r="E43" s="308"/>
      <c r="F43" s="315"/>
      <c r="G43" s="315"/>
      <c r="H43" s="316"/>
      <c r="I43" s="206"/>
    </row>
    <row r="44" spans="1:20" ht="15.75">
      <c r="B44" s="317"/>
      <c r="C44" s="305"/>
      <c r="D44" s="305"/>
      <c r="E44" s="305"/>
      <c r="F44" s="305"/>
      <c r="G44" s="305"/>
      <c r="H44" s="318"/>
      <c r="I44" s="206"/>
    </row>
  </sheetData>
  <mergeCells count="5">
    <mergeCell ref="C2:H2"/>
    <mergeCell ref="C3:H3"/>
    <mergeCell ref="C4:H4"/>
    <mergeCell ref="C5:H5"/>
    <mergeCell ref="C35:H35"/>
  </mergeCells>
  <pageMargins left="0.44" right="0.64"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E38"/>
  <sheetViews>
    <sheetView showGridLines="0" topLeftCell="B1" zoomScale="82" zoomScaleNormal="82" workbookViewId="0">
      <pane ySplit="8" topLeftCell="A9" activePane="bottomLeft" state="frozen"/>
      <selection pane="bottomLeft" activeCell="F8" sqref="F8"/>
    </sheetView>
  </sheetViews>
  <sheetFormatPr baseColWidth="10" defaultRowHeight="15"/>
  <cols>
    <col min="1" max="1" width="22.28515625" hidden="1" customWidth="1"/>
    <col min="2" max="2" width="83.85546875" customWidth="1"/>
    <col min="3" max="3" width="21.28515625" customWidth="1"/>
  </cols>
  <sheetData>
    <row r="1" spans="1:5" ht="18.75">
      <c r="B1" s="460" t="s">
        <v>579</v>
      </c>
      <c r="C1" s="460"/>
      <c r="D1" s="19"/>
    </row>
    <row r="2" spans="1:5" ht="18.75">
      <c r="B2" s="460" t="s">
        <v>442</v>
      </c>
      <c r="C2" s="460"/>
      <c r="D2" s="19"/>
    </row>
    <row r="3" spans="1:5" ht="18.75">
      <c r="B3" s="461" t="s">
        <v>587</v>
      </c>
      <c r="C3" s="461"/>
      <c r="D3" s="24"/>
    </row>
    <row r="4" spans="1:5" ht="18.75">
      <c r="B4" s="460" t="s">
        <v>0</v>
      </c>
      <c r="C4" s="460"/>
      <c r="D4" s="19"/>
    </row>
    <row r="5" spans="1:5" ht="15.75">
      <c r="A5" s="25"/>
      <c r="B5" s="189"/>
      <c r="C5" s="151"/>
    </row>
    <row r="6" spans="1:5" ht="15" customHeight="1">
      <c r="A6" s="457" t="s">
        <v>257</v>
      </c>
      <c r="B6" s="462" t="s">
        <v>66</v>
      </c>
      <c r="C6" s="462" t="s">
        <v>215</v>
      </c>
    </row>
    <row r="7" spans="1:5" ht="15" customHeight="1">
      <c r="A7" s="458"/>
      <c r="B7" s="463"/>
      <c r="C7" s="463"/>
    </row>
    <row r="8" spans="1:5" ht="15" customHeight="1">
      <c r="A8" s="459"/>
      <c r="B8" s="463"/>
      <c r="C8" s="463"/>
    </row>
    <row r="9" spans="1:5" s="8" customFormat="1" ht="15.75">
      <c r="A9" s="26"/>
      <c r="B9" s="244" t="s">
        <v>67</v>
      </c>
      <c r="C9" s="246"/>
    </row>
    <row r="10" spans="1:5" ht="15.75">
      <c r="A10" s="27"/>
      <c r="B10" s="245" t="s">
        <v>340</v>
      </c>
      <c r="C10" s="246"/>
      <c r="D10" s="2"/>
    </row>
    <row r="11" spans="1:5" ht="15.75">
      <c r="A11" s="27"/>
      <c r="B11" s="245" t="s">
        <v>530</v>
      </c>
      <c r="C11" s="246"/>
      <c r="D11" s="2"/>
    </row>
    <row r="12" spans="1:5" ht="15.75">
      <c r="A12" s="27"/>
      <c r="B12" s="245" t="s">
        <v>341</v>
      </c>
      <c r="C12" s="246"/>
      <c r="D12" s="2"/>
    </row>
    <row r="13" spans="1:5" ht="15.75">
      <c r="A13" s="27"/>
      <c r="B13" s="245" t="s">
        <v>531</v>
      </c>
      <c r="C13" s="246">
        <v>1273776.6100000001</v>
      </c>
      <c r="D13" s="2"/>
    </row>
    <row r="14" spans="1:5" ht="19.899999999999999" customHeight="1">
      <c r="A14" s="27"/>
      <c r="B14" s="247" t="s">
        <v>335</v>
      </c>
      <c r="C14" s="248">
        <f>+C11+C13</f>
        <v>1273776.6100000001</v>
      </c>
      <c r="D14" s="2"/>
      <c r="E14" s="126"/>
    </row>
    <row r="15" spans="1:5" ht="15.75">
      <c r="A15" s="25"/>
      <c r="B15" s="249"/>
      <c r="C15" s="250"/>
    </row>
    <row r="16" spans="1:5" ht="15" customHeight="1">
      <c r="A16" s="28" t="s">
        <v>257</v>
      </c>
      <c r="B16" s="251" t="s">
        <v>256</v>
      </c>
      <c r="C16" s="252" t="s">
        <v>215</v>
      </c>
    </row>
    <row r="17" spans="1:3" ht="15.75">
      <c r="A17" s="10">
        <v>9995028000</v>
      </c>
      <c r="B17" s="245" t="s">
        <v>541</v>
      </c>
      <c r="C17" s="387"/>
    </row>
    <row r="18" spans="1:3" ht="15.75">
      <c r="A18" s="10">
        <v>9995028001</v>
      </c>
      <c r="B18" s="245" t="s">
        <v>542</v>
      </c>
      <c r="C18" s="387"/>
    </row>
    <row r="19" spans="1:3" ht="15.75">
      <c r="A19" s="10">
        <v>2110003000</v>
      </c>
      <c r="B19" s="244"/>
      <c r="C19" s="387"/>
    </row>
    <row r="20" spans="1:3" ht="15.75">
      <c r="A20" s="10">
        <v>9998014000</v>
      </c>
      <c r="B20" s="244"/>
      <c r="C20" s="253"/>
    </row>
    <row r="21" spans="1:3" ht="15.75">
      <c r="A21" s="10"/>
      <c r="B21" s="245"/>
      <c r="C21" s="254"/>
    </row>
    <row r="22" spans="1:3" ht="15.75">
      <c r="A22" s="10">
        <v>100198000</v>
      </c>
      <c r="B22" s="245"/>
      <c r="C22" s="253"/>
    </row>
    <row r="23" spans="1:3" ht="15.75">
      <c r="A23" s="10">
        <v>100198001</v>
      </c>
      <c r="B23" s="245"/>
      <c r="C23" s="254"/>
    </row>
    <row r="24" spans="1:3" ht="15.75">
      <c r="A24" s="10"/>
      <c r="B24" s="245"/>
      <c r="C24" s="254"/>
    </row>
    <row r="25" spans="1:3" ht="15.75">
      <c r="A25" s="10"/>
      <c r="B25" s="247"/>
      <c r="C25" s="255"/>
    </row>
    <row r="26" spans="1:3" ht="15.75">
      <c r="A26" s="25"/>
      <c r="B26" s="189"/>
      <c r="C26" s="189"/>
    </row>
    <row r="27" spans="1:3" ht="21.75" customHeight="1">
      <c r="B27" s="247" t="s">
        <v>258</v>
      </c>
      <c r="C27" s="388">
        <f>+C14+C18</f>
        <v>1273776.6100000001</v>
      </c>
    </row>
    <row r="28" spans="1:3">
      <c r="B28" s="189"/>
      <c r="C28" s="189"/>
    </row>
    <row r="29" spans="1:3">
      <c r="B29" s="189"/>
      <c r="C29" s="189"/>
    </row>
    <row r="30" spans="1:3">
      <c r="B30" s="243"/>
      <c r="C30" s="189"/>
    </row>
    <row r="31" spans="1:3" ht="37.5">
      <c r="B31" s="284" t="s">
        <v>528</v>
      </c>
      <c r="C31" s="189"/>
    </row>
    <row r="38" spans="3:3">
      <c r="C38" s="68"/>
    </row>
  </sheetData>
  <mergeCells count="7">
    <mergeCell ref="A6:A8"/>
    <mergeCell ref="B1:C1"/>
    <mergeCell ref="B2:C2"/>
    <mergeCell ref="B3:C3"/>
    <mergeCell ref="B4:C4"/>
    <mergeCell ref="B6:B8"/>
    <mergeCell ref="C6:C8"/>
  </mergeCells>
  <pageMargins left="0.25" right="0.25" top="0.75" bottom="0.75" header="0.3" footer="0.3"/>
  <pageSetup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C28"/>
  <sheetViews>
    <sheetView showGridLines="0" zoomScale="78" zoomScaleNormal="78" workbookViewId="0">
      <selection activeCell="B14" sqref="B14"/>
    </sheetView>
  </sheetViews>
  <sheetFormatPr baseColWidth="10" defaultRowHeight="15"/>
  <cols>
    <col min="1" max="1" width="59" customWidth="1"/>
    <col min="2" max="2" width="18" customWidth="1"/>
    <col min="4" max="4" width="7.42578125" customWidth="1"/>
    <col min="5" max="5" width="10.28515625" customWidth="1"/>
    <col min="6" max="6" width="28" customWidth="1"/>
    <col min="7" max="7" width="12.42578125" customWidth="1"/>
    <col min="8" max="8" width="8.5703125" customWidth="1"/>
    <col min="9" max="9" width="7.140625" customWidth="1"/>
    <col min="10" max="10" width="26.5703125" customWidth="1"/>
    <col min="11" max="11" width="13.7109375" customWidth="1"/>
    <col min="12" max="12" width="14.42578125" customWidth="1"/>
  </cols>
  <sheetData>
    <row r="1" spans="1:3" ht="18.75">
      <c r="A1" s="460" t="s">
        <v>579</v>
      </c>
      <c r="B1" s="460"/>
      <c r="C1" s="319"/>
    </row>
    <row r="2" spans="1:3" ht="18.75">
      <c r="A2" s="460" t="s">
        <v>443</v>
      </c>
      <c r="B2" s="460"/>
      <c r="C2" s="319"/>
    </row>
    <row r="3" spans="1:3" ht="18.75">
      <c r="A3" s="461" t="str">
        <f>Efectivo!B3</f>
        <v>Del ejercicio terminado al 31 de octubre 2025</v>
      </c>
      <c r="B3" s="461"/>
      <c r="C3" s="319"/>
    </row>
    <row r="4" spans="1:3" ht="18.75">
      <c r="A4" s="460" t="s">
        <v>0</v>
      </c>
      <c r="B4" s="460"/>
      <c r="C4" s="319"/>
    </row>
    <row r="5" spans="1:3" ht="18.75">
      <c r="A5" s="320"/>
      <c r="B5" s="320"/>
      <c r="C5" s="319"/>
    </row>
    <row r="6" spans="1:3" ht="15" customHeight="1">
      <c r="A6" s="462" t="s">
        <v>70</v>
      </c>
      <c r="B6" s="464" t="s">
        <v>215</v>
      </c>
      <c r="C6" s="319"/>
    </row>
    <row r="7" spans="1:3" ht="15" customHeight="1">
      <c r="A7" s="463"/>
      <c r="B7" s="465"/>
      <c r="C7" s="319"/>
    </row>
    <row r="8" spans="1:3" ht="15.75" customHeight="1">
      <c r="A8" s="467"/>
      <c r="B8" s="466"/>
      <c r="C8" s="319"/>
    </row>
    <row r="9" spans="1:3" s="6" customFormat="1" ht="18.75">
      <c r="A9" s="321" t="s">
        <v>329</v>
      </c>
      <c r="B9" s="322"/>
      <c r="C9" s="323"/>
    </row>
    <row r="10" spans="1:3" s="6" customFormat="1" ht="18.75">
      <c r="A10" s="324" t="s">
        <v>71</v>
      </c>
      <c r="B10" s="322"/>
      <c r="C10" s="323"/>
    </row>
    <row r="11" spans="1:3" s="6" customFormat="1" ht="18.75">
      <c r="A11" s="432" t="s">
        <v>571</v>
      </c>
      <c r="B11" s="322">
        <f>+Ingresos!B17</f>
        <v>0</v>
      </c>
      <c r="C11" s="323"/>
    </row>
    <row r="12" spans="1:3" s="6" customFormat="1" ht="18.75">
      <c r="A12" s="324" t="s">
        <v>559</v>
      </c>
      <c r="B12" s="322">
        <f>+Ingresos!B13</f>
        <v>56800</v>
      </c>
      <c r="C12" s="323"/>
    </row>
    <row r="13" spans="1:3" s="6" customFormat="1" ht="18.75">
      <c r="A13" s="324" t="s">
        <v>455</v>
      </c>
      <c r="B13" s="322">
        <f>+Ingresos!B9+Ingresos!B16</f>
        <v>578173.18000000005</v>
      </c>
      <c r="C13" s="323"/>
    </row>
    <row r="14" spans="1:3" s="6" customFormat="1" ht="18.75">
      <c r="A14" s="324" t="s">
        <v>584</v>
      </c>
      <c r="B14" s="322">
        <f>+Ingresos!B14</f>
        <v>44450</v>
      </c>
      <c r="C14" s="323"/>
    </row>
    <row r="15" spans="1:3" s="6" customFormat="1" ht="18.75">
      <c r="A15" s="324" t="s">
        <v>454</v>
      </c>
      <c r="B15" s="322"/>
      <c r="C15" s="323"/>
    </row>
    <row r="16" spans="1:3" s="6" customFormat="1" ht="18.75">
      <c r="A16" s="324" t="s">
        <v>204</v>
      </c>
      <c r="B16" s="322"/>
      <c r="C16" s="323"/>
    </row>
    <row r="17" spans="1:3" ht="19.5" thickBot="1">
      <c r="A17" s="325" t="s">
        <v>72</v>
      </c>
      <c r="B17" s="326">
        <f>SUM(B9:B16)</f>
        <v>679423.18</v>
      </c>
      <c r="C17" s="319"/>
    </row>
    <row r="18" spans="1:3" ht="19.5" thickTop="1">
      <c r="A18" s="327"/>
      <c r="B18" s="328"/>
      <c r="C18" s="319"/>
    </row>
    <row r="19" spans="1:3" ht="18.75">
      <c r="A19" s="327"/>
      <c r="B19" s="328"/>
      <c r="C19" s="319"/>
    </row>
    <row r="20" spans="1:3" ht="18.75">
      <c r="A20" s="327"/>
      <c r="B20" s="328"/>
      <c r="C20" s="319"/>
    </row>
    <row r="21" spans="1:3" ht="93.75">
      <c r="A21" s="284" t="s">
        <v>512</v>
      </c>
      <c r="B21" s="328"/>
      <c r="C21" s="319"/>
    </row>
    <row r="22" spans="1:3" ht="18.75">
      <c r="A22" s="327"/>
      <c r="B22" s="329"/>
      <c r="C22" s="330"/>
    </row>
    <row r="23" spans="1:3" ht="18.75">
      <c r="A23" s="330"/>
      <c r="B23" s="330"/>
      <c r="C23" s="330"/>
    </row>
    <row r="25" spans="1:3">
      <c r="A25" s="100"/>
      <c r="B25" s="18"/>
    </row>
    <row r="26" spans="1:3">
      <c r="A26" s="100"/>
      <c r="B26" s="18"/>
    </row>
    <row r="27" spans="1:3">
      <c r="B27" s="18"/>
    </row>
    <row r="28" spans="1:3">
      <c r="B28" s="126"/>
    </row>
  </sheetData>
  <mergeCells count="6">
    <mergeCell ref="B6:B8"/>
    <mergeCell ref="A1:B1"/>
    <mergeCell ref="A2:B2"/>
    <mergeCell ref="A3:B3"/>
    <mergeCell ref="A4:B4"/>
    <mergeCell ref="A6:A8"/>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E26"/>
  <sheetViews>
    <sheetView showGridLines="0" workbookViewId="0">
      <selection activeCell="B8" sqref="B8"/>
    </sheetView>
  </sheetViews>
  <sheetFormatPr baseColWidth="10" defaultRowHeight="15"/>
  <cols>
    <col min="1" max="1" width="59.85546875" customWidth="1"/>
    <col min="2" max="2" width="14.7109375" customWidth="1"/>
    <col min="4" max="4" width="14.5703125" customWidth="1"/>
    <col min="5" max="5" width="12.5703125" customWidth="1"/>
  </cols>
  <sheetData>
    <row r="1" spans="1:5" ht="15.75">
      <c r="A1" s="468" t="s">
        <v>579</v>
      </c>
      <c r="B1" s="468"/>
      <c r="C1" s="189"/>
    </row>
    <row r="2" spans="1:5" ht="18.75">
      <c r="A2" s="460" t="s">
        <v>444</v>
      </c>
      <c r="B2" s="460"/>
      <c r="C2" s="189"/>
    </row>
    <row r="3" spans="1:5" ht="18.75">
      <c r="A3" s="461" t="str">
        <f>Efectivo!B3</f>
        <v>Del ejercicio terminado al 31 de octubre 2025</v>
      </c>
      <c r="B3" s="461"/>
      <c r="C3" s="189"/>
    </row>
    <row r="4" spans="1:5" ht="18.75">
      <c r="A4" s="460" t="s">
        <v>0</v>
      </c>
      <c r="B4" s="460"/>
      <c r="C4" s="189"/>
    </row>
    <row r="5" spans="1:5">
      <c r="A5" s="462" t="s">
        <v>73</v>
      </c>
      <c r="B5" s="464" t="s">
        <v>215</v>
      </c>
      <c r="C5" s="189"/>
    </row>
    <row r="6" spans="1:5">
      <c r="A6" s="463"/>
      <c r="B6" s="465"/>
      <c r="C6" s="189"/>
    </row>
    <row r="7" spans="1:5">
      <c r="A7" s="467"/>
      <c r="B7" s="466"/>
      <c r="C7" s="189"/>
    </row>
    <row r="8" spans="1:5">
      <c r="A8" s="222" t="s">
        <v>205</v>
      </c>
      <c r="B8" s="235">
        <v>198525.93</v>
      </c>
      <c r="C8" s="189"/>
    </row>
    <row r="9" spans="1:5">
      <c r="A9" s="222" t="s">
        <v>536</v>
      </c>
      <c r="B9" s="235">
        <v>64892</v>
      </c>
      <c r="C9" s="189"/>
    </row>
    <row r="10" spans="1:5">
      <c r="A10" s="222" t="s">
        <v>337</v>
      </c>
      <c r="B10" s="235">
        <v>145975</v>
      </c>
      <c r="C10" s="189"/>
    </row>
    <row r="11" spans="1:5">
      <c r="A11" s="222" t="s">
        <v>338</v>
      </c>
      <c r="B11" s="235"/>
      <c r="C11" s="189"/>
    </row>
    <row r="12" spans="1:5">
      <c r="A12" s="222" t="s">
        <v>376</v>
      </c>
      <c r="B12" s="235"/>
      <c r="C12" s="189"/>
    </row>
    <row r="13" spans="1:5">
      <c r="A13" s="222" t="s">
        <v>375</v>
      </c>
      <c r="B13" s="235"/>
      <c r="C13" s="189"/>
    </row>
    <row r="14" spans="1:5">
      <c r="A14" s="222" t="s">
        <v>377</v>
      </c>
      <c r="B14" s="235"/>
      <c r="C14" s="189"/>
    </row>
    <row r="15" spans="1:5">
      <c r="A15" s="222" t="s">
        <v>380</v>
      </c>
      <c r="B15" s="235">
        <v>70800</v>
      </c>
      <c r="C15" s="189"/>
      <c r="E15" s="84"/>
    </row>
    <row r="16" spans="1:5">
      <c r="A16" s="222" t="s">
        <v>379</v>
      </c>
      <c r="B16" s="235"/>
      <c r="C16" s="189"/>
    </row>
    <row r="17" spans="1:5">
      <c r="A17" s="222" t="s">
        <v>436</v>
      </c>
      <c r="B17" s="235"/>
      <c r="C17" s="189"/>
      <c r="E17" s="83"/>
    </row>
    <row r="18" spans="1:5">
      <c r="A18" s="222" t="s">
        <v>535</v>
      </c>
      <c r="B18" s="235">
        <v>275900</v>
      </c>
      <c r="C18" s="189"/>
      <c r="E18" s="83"/>
    </row>
    <row r="19" spans="1:5">
      <c r="A19" s="222" t="s">
        <v>437</v>
      </c>
      <c r="B19" s="235"/>
      <c r="C19" s="189"/>
    </row>
    <row r="20" spans="1:5">
      <c r="A20" s="222" t="s">
        <v>378</v>
      </c>
      <c r="B20" s="235"/>
      <c r="C20" s="189"/>
    </row>
    <row r="21" spans="1:5">
      <c r="A21" s="222" t="s">
        <v>534</v>
      </c>
      <c r="B21" s="236"/>
      <c r="C21" s="189"/>
    </row>
    <row r="22" spans="1:5" ht="15.75" thickBot="1">
      <c r="A22" s="223" t="s">
        <v>74</v>
      </c>
      <c r="B22" s="237">
        <f>SUM(B8:B21)</f>
        <v>756092.92999999993</v>
      </c>
      <c r="C22" s="189"/>
    </row>
    <row r="23" spans="1:5" ht="15.75" thickTop="1">
      <c r="A23" s="189"/>
      <c r="B23" s="189"/>
      <c r="C23" s="189"/>
    </row>
    <row r="24" spans="1:5">
      <c r="A24" s="189"/>
      <c r="B24" s="189"/>
      <c r="C24" s="189"/>
    </row>
    <row r="25" spans="1:5" ht="45">
      <c r="A25" s="258" t="s">
        <v>478</v>
      </c>
      <c r="B25" s="189"/>
      <c r="C25" s="189"/>
    </row>
    <row r="26" spans="1:5">
      <c r="E26" s="83"/>
    </row>
  </sheetData>
  <mergeCells count="6">
    <mergeCell ref="A1:B1"/>
    <mergeCell ref="A3:B3"/>
    <mergeCell ref="A4:B4"/>
    <mergeCell ref="A2:B2"/>
    <mergeCell ref="B5:B7"/>
    <mergeCell ref="A5:A7"/>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7"/>
  <sheetViews>
    <sheetView showGridLines="0" zoomScale="78" zoomScaleNormal="78" workbookViewId="0">
      <selection activeCell="B11" sqref="B11"/>
    </sheetView>
  </sheetViews>
  <sheetFormatPr baseColWidth="10" defaultRowHeight="15"/>
  <cols>
    <col min="1" max="1" width="63.140625" customWidth="1"/>
    <col min="2" max="2" width="37.140625" customWidth="1"/>
    <col min="3" max="3" width="12.7109375" customWidth="1"/>
    <col min="4" max="4" width="8.28515625" customWidth="1"/>
    <col min="5" max="5" width="35" customWidth="1"/>
    <col min="6" max="6" width="42.140625" customWidth="1"/>
    <col min="7" max="7" width="15.7109375" customWidth="1"/>
  </cols>
  <sheetData>
    <row r="1" spans="1:7" ht="18.75">
      <c r="A1" s="472" t="s">
        <v>579</v>
      </c>
      <c r="B1" s="472"/>
    </row>
    <row r="2" spans="1:7" ht="18.75">
      <c r="A2" s="472" t="s">
        <v>464</v>
      </c>
      <c r="B2" s="472"/>
    </row>
    <row r="3" spans="1:7" ht="18.75">
      <c r="A3" s="473" t="str">
        <f>Efectivo!B3</f>
        <v>Del ejercicio terminado al 31 de octubre 2025</v>
      </c>
      <c r="B3" s="473"/>
      <c r="G3" s="18"/>
    </row>
    <row r="4" spans="1:7" ht="18.75">
      <c r="A4" s="472" t="s">
        <v>0</v>
      </c>
      <c r="B4" s="472"/>
      <c r="E4" s="101"/>
      <c r="F4" s="102"/>
      <c r="G4" s="103"/>
    </row>
    <row r="5" spans="1:7" ht="18.75">
      <c r="A5" s="226"/>
      <c r="B5" s="226"/>
      <c r="E5" s="104"/>
      <c r="F5" s="104"/>
      <c r="G5" s="103"/>
    </row>
    <row r="6" spans="1:7" ht="18.75">
      <c r="A6" s="330"/>
      <c r="B6" s="334"/>
      <c r="E6" s="105"/>
      <c r="F6" s="106"/>
      <c r="G6" s="103"/>
    </row>
    <row r="7" spans="1:7" ht="15" customHeight="1">
      <c r="A7" s="474" t="s">
        <v>70</v>
      </c>
      <c r="B7" s="469" t="s">
        <v>215</v>
      </c>
      <c r="E7" s="105"/>
      <c r="F7" s="107"/>
      <c r="G7" s="103"/>
    </row>
    <row r="8" spans="1:7" ht="15" customHeight="1">
      <c r="A8" s="475"/>
      <c r="B8" s="470"/>
      <c r="E8" s="105"/>
      <c r="F8" s="108"/>
      <c r="G8" s="103"/>
    </row>
    <row r="9" spans="1:7" ht="15.75" customHeight="1">
      <c r="A9" s="476"/>
      <c r="B9" s="471"/>
      <c r="E9" s="105"/>
      <c r="F9" s="108"/>
      <c r="G9" s="103"/>
    </row>
    <row r="10" spans="1:7" ht="18.75">
      <c r="A10" s="335" t="s">
        <v>259</v>
      </c>
      <c r="B10" s="336">
        <v>615145.67000000004</v>
      </c>
      <c r="E10" s="104"/>
      <c r="F10" s="108"/>
      <c r="G10" s="103"/>
    </row>
    <row r="11" spans="1:7" ht="18.75">
      <c r="A11" s="335" t="s">
        <v>432</v>
      </c>
      <c r="B11" s="337"/>
      <c r="E11" s="104"/>
      <c r="F11" s="108"/>
      <c r="G11" s="103"/>
    </row>
    <row r="12" spans="1:7" ht="19.5" customHeight="1" thickBot="1">
      <c r="A12" s="338" t="s">
        <v>331</v>
      </c>
      <c r="B12" s="339">
        <f>SUM(B10:B11)</f>
        <v>615145.67000000004</v>
      </c>
      <c r="E12" s="104"/>
      <c r="F12" s="108"/>
      <c r="G12" s="103"/>
    </row>
    <row r="13" spans="1:7" ht="19.5" thickTop="1">
      <c r="A13" s="340"/>
      <c r="B13" s="340"/>
      <c r="E13" s="105"/>
      <c r="F13" s="108"/>
      <c r="G13" s="103"/>
    </row>
    <row r="14" spans="1:7" ht="15" customHeight="1">
      <c r="A14" s="330"/>
      <c r="B14" s="330"/>
      <c r="C14" s="11"/>
      <c r="E14" s="109"/>
      <c r="F14" s="108"/>
      <c r="G14" s="103"/>
    </row>
    <row r="15" spans="1:7" ht="56.25">
      <c r="A15" s="284" t="s">
        <v>513</v>
      </c>
      <c r="B15" s="330"/>
      <c r="E15" s="110"/>
      <c r="F15" s="111"/>
      <c r="G15" s="103"/>
    </row>
    <row r="16" spans="1:7" ht="18.75">
      <c r="A16" s="333"/>
      <c r="B16" s="333"/>
      <c r="C16" s="9"/>
      <c r="D16" s="9"/>
      <c r="E16" s="109"/>
      <c r="F16" s="108"/>
      <c r="G16" s="103"/>
    </row>
    <row r="17" spans="1:7" ht="18.75">
      <c r="A17" s="284" t="s">
        <v>479</v>
      </c>
      <c r="B17" s="333"/>
      <c r="C17" s="9"/>
      <c r="D17" s="9"/>
      <c r="E17" s="105"/>
      <c r="F17" s="106"/>
      <c r="G17" s="103"/>
    </row>
    <row r="18" spans="1:7" ht="37.5">
      <c r="A18" s="284" t="s">
        <v>514</v>
      </c>
      <c r="B18" s="333"/>
      <c r="C18" s="9"/>
      <c r="D18" s="9"/>
      <c r="E18" s="105"/>
      <c r="F18" s="106"/>
      <c r="G18" s="103"/>
    </row>
    <row r="19" spans="1:7" ht="18.75">
      <c r="A19" s="285"/>
      <c r="B19" s="333"/>
      <c r="C19" s="9"/>
      <c r="D19" s="9"/>
      <c r="E19" s="105"/>
      <c r="F19" s="106"/>
      <c r="G19" s="103"/>
    </row>
    <row r="20" spans="1:7" ht="37.5">
      <c r="A20" s="284" t="s">
        <v>515</v>
      </c>
      <c r="B20" s="333"/>
      <c r="C20" s="9"/>
      <c r="D20" s="9"/>
      <c r="E20" s="112"/>
      <c r="F20" s="111"/>
      <c r="G20" s="103"/>
    </row>
    <row r="21" spans="1:7" ht="18.75">
      <c r="A21" s="333"/>
      <c r="B21" s="333"/>
      <c r="C21" s="9"/>
      <c r="D21" s="9"/>
      <c r="E21" s="110"/>
      <c r="F21" s="113"/>
      <c r="G21" s="103"/>
    </row>
    <row r="22" spans="1:7">
      <c r="A22" s="9"/>
      <c r="B22" s="9"/>
      <c r="C22" s="9"/>
      <c r="D22" s="9"/>
      <c r="E22" s="110"/>
      <c r="F22" s="113"/>
      <c r="G22" s="103"/>
    </row>
    <row r="23" spans="1:7">
      <c r="A23" s="9"/>
      <c r="B23" s="9"/>
      <c r="C23" s="9"/>
      <c r="D23" s="9"/>
      <c r="E23" s="110"/>
      <c r="F23" s="113"/>
      <c r="G23" s="103"/>
    </row>
    <row r="24" spans="1:7">
      <c r="A24" s="9"/>
      <c r="B24" s="9"/>
      <c r="C24" s="9"/>
      <c r="D24" s="9"/>
      <c r="E24" s="110"/>
      <c r="F24" s="113"/>
      <c r="G24" s="103"/>
    </row>
    <row r="25" spans="1:7">
      <c r="A25" s="9"/>
      <c r="B25" s="9"/>
      <c r="C25" s="9"/>
      <c r="D25" s="9"/>
      <c r="E25" s="105"/>
      <c r="F25" s="106"/>
      <c r="G25" s="103"/>
    </row>
    <row r="26" spans="1:7">
      <c r="A26" s="9"/>
      <c r="B26" s="9"/>
      <c r="C26" s="9"/>
      <c r="D26" s="9"/>
      <c r="E26" s="105"/>
      <c r="F26" s="106"/>
      <c r="G26" s="103"/>
    </row>
    <row r="27" spans="1:7">
      <c r="A27" s="9"/>
      <c r="B27" s="9"/>
      <c r="C27" s="9"/>
      <c r="D27" s="9"/>
      <c r="E27" s="105"/>
      <c r="F27" s="106"/>
      <c r="G27" s="103"/>
    </row>
    <row r="28" spans="1:7">
      <c r="A28" s="9"/>
      <c r="B28" s="9"/>
      <c r="C28" s="9"/>
      <c r="D28" s="9"/>
      <c r="E28" s="110"/>
      <c r="F28" s="113"/>
      <c r="G28" s="103"/>
    </row>
    <row r="29" spans="1:7">
      <c r="A29" s="9"/>
      <c r="B29" s="9"/>
      <c r="C29" s="9"/>
      <c r="D29" s="9"/>
      <c r="E29" s="112"/>
      <c r="F29" s="111"/>
      <c r="G29" s="103"/>
    </row>
    <row r="30" spans="1:7">
      <c r="A30" s="9"/>
      <c r="B30" s="9"/>
      <c r="C30" s="9"/>
      <c r="D30" s="9"/>
      <c r="E30" s="110"/>
      <c r="F30" s="113"/>
      <c r="G30" s="103"/>
    </row>
    <row r="31" spans="1:7">
      <c r="A31" s="9"/>
      <c r="B31" s="9"/>
      <c r="C31" s="9"/>
      <c r="D31" s="9"/>
      <c r="E31" s="110"/>
      <c r="F31" s="113"/>
      <c r="G31" s="103"/>
    </row>
    <row r="32" spans="1:7">
      <c r="A32" s="9"/>
      <c r="B32" s="9"/>
      <c r="C32" s="9"/>
      <c r="D32" s="9"/>
      <c r="E32" s="110"/>
      <c r="F32" s="113"/>
      <c r="G32" s="103"/>
    </row>
    <row r="33" spans="1:7">
      <c r="A33" s="9"/>
      <c r="B33" s="9"/>
      <c r="C33" s="9"/>
      <c r="D33" s="9"/>
      <c r="E33" s="110"/>
      <c r="F33" s="113"/>
      <c r="G33" s="103"/>
    </row>
    <row r="34" spans="1:7" ht="19.899999999999999" customHeight="1">
      <c r="E34" s="110"/>
      <c r="F34" s="113"/>
      <c r="G34" s="114"/>
    </row>
    <row r="35" spans="1:7">
      <c r="E35" s="112"/>
      <c r="F35" s="111"/>
      <c r="G35" s="103"/>
    </row>
    <row r="36" spans="1:7">
      <c r="E36" s="110"/>
      <c r="F36" s="115"/>
      <c r="G36" s="103"/>
    </row>
    <row r="37" spans="1:7">
      <c r="E37" s="105"/>
      <c r="F37" s="106"/>
      <c r="G37" s="116"/>
    </row>
    <row r="38" spans="1:7">
      <c r="E38" s="112"/>
      <c r="F38" s="111"/>
      <c r="G38" s="9"/>
    </row>
    <row r="39" spans="1:7">
      <c r="E39" s="105"/>
      <c r="F39" s="106"/>
      <c r="G39" s="9"/>
    </row>
    <row r="40" spans="1:7">
      <c r="E40" s="110"/>
      <c r="F40" s="113"/>
      <c r="G40" s="9"/>
    </row>
    <row r="41" spans="1:7">
      <c r="E41" s="110"/>
      <c r="F41" s="106"/>
      <c r="G41" s="9"/>
    </row>
    <row r="42" spans="1:7">
      <c r="E42" s="110"/>
      <c r="F42" s="106"/>
      <c r="G42" s="9"/>
    </row>
    <row r="43" spans="1:7">
      <c r="E43" s="112"/>
      <c r="F43" s="111"/>
      <c r="G43" s="9"/>
    </row>
    <row r="44" spans="1:7">
      <c r="E44" s="112"/>
      <c r="F44" s="111"/>
      <c r="G44" s="9"/>
    </row>
    <row r="45" spans="1:7">
      <c r="E45" s="110"/>
      <c r="F45" s="115"/>
      <c r="G45" s="9"/>
    </row>
    <row r="46" spans="1:7">
      <c r="E46" s="117"/>
      <c r="F46" s="111"/>
      <c r="G46" s="9"/>
    </row>
    <row r="47" spans="1:7">
      <c r="E47" s="110"/>
      <c r="F47" s="118"/>
      <c r="G47" s="9"/>
    </row>
    <row r="48" spans="1:7">
      <c r="E48" s="110"/>
      <c r="F48" s="118"/>
      <c r="G48" s="9"/>
    </row>
    <row r="49" spans="5:7">
      <c r="E49" s="110"/>
      <c r="F49" s="115"/>
      <c r="G49" s="9"/>
    </row>
    <row r="50" spans="5:7">
      <c r="E50" s="112"/>
      <c r="F50" s="119"/>
      <c r="G50" s="9"/>
    </row>
    <row r="51" spans="5:7">
      <c r="E51" s="110"/>
      <c r="F51" s="115"/>
      <c r="G51" s="9"/>
    </row>
    <row r="52" spans="5:7">
      <c r="E52" s="110"/>
      <c r="F52" s="106"/>
      <c r="G52" s="9"/>
    </row>
    <row r="53" spans="5:7">
      <c r="E53" s="110"/>
      <c r="F53" s="115"/>
      <c r="G53" s="9"/>
    </row>
    <row r="54" spans="5:7">
      <c r="E54" s="110"/>
      <c r="F54" s="120"/>
      <c r="G54" s="9"/>
    </row>
    <row r="55" spans="5:7">
      <c r="E55" s="112"/>
      <c r="F55" s="111"/>
      <c r="G55" s="9"/>
    </row>
    <row r="56" spans="5:7">
      <c r="E56" s="110"/>
      <c r="F56" s="118"/>
      <c r="G56" s="9"/>
    </row>
    <row r="57" spans="5:7">
      <c r="E57" s="110"/>
      <c r="F57" s="118"/>
      <c r="G57" s="9"/>
    </row>
    <row r="58" spans="5:7">
      <c r="E58" s="110"/>
      <c r="F58" s="113"/>
      <c r="G58" s="9"/>
    </row>
    <row r="59" spans="5:7">
      <c r="E59" s="110"/>
      <c r="F59" s="106"/>
      <c r="G59" s="9"/>
    </row>
    <row r="60" spans="5:7">
      <c r="E60" s="110"/>
      <c r="F60" s="118"/>
      <c r="G60" s="9"/>
    </row>
    <row r="61" spans="5:7">
      <c r="E61" s="110"/>
      <c r="F61" s="118"/>
      <c r="G61" s="9"/>
    </row>
    <row r="62" spans="5:7">
      <c r="E62" s="110"/>
      <c r="F62" s="115"/>
      <c r="G62" s="9"/>
    </row>
    <row r="63" spans="5:7">
      <c r="E63" s="110"/>
      <c r="F63" s="118"/>
      <c r="G63" s="9"/>
    </row>
    <row r="64" spans="5:7">
      <c r="E64" s="110"/>
      <c r="F64" s="118"/>
      <c r="G64" s="9"/>
    </row>
    <row r="65" spans="5:7">
      <c r="E65" s="110"/>
      <c r="F65" s="115"/>
      <c r="G65" s="9"/>
    </row>
    <row r="66" spans="5:7">
      <c r="E66" s="9"/>
      <c r="F66" s="9"/>
      <c r="G66" s="116"/>
    </row>
    <row r="67" spans="5:7">
      <c r="E67" s="9"/>
      <c r="F67" s="9"/>
      <c r="G67" s="9"/>
    </row>
  </sheetData>
  <mergeCells count="6">
    <mergeCell ref="B7:B9"/>
    <mergeCell ref="A1:B1"/>
    <mergeCell ref="A2:B2"/>
    <mergeCell ref="A3:B3"/>
    <mergeCell ref="A4:B4"/>
    <mergeCell ref="A7:A9"/>
  </mergeCells>
  <pageMargins left="0.7" right="0.7" top="0.75" bottom="0.75" header="0.3" footer="0.3"/>
  <pageSetup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F44"/>
  <sheetViews>
    <sheetView showGridLines="0" zoomScale="91" zoomScaleNormal="91" workbookViewId="0">
      <selection activeCell="A2" sqref="A2:B2"/>
    </sheetView>
  </sheetViews>
  <sheetFormatPr baseColWidth="10" defaultRowHeight="15"/>
  <cols>
    <col min="1" max="1" width="59.7109375" customWidth="1"/>
    <col min="2" max="2" width="19" customWidth="1"/>
    <col min="4" max="4" width="4.5703125" customWidth="1"/>
    <col min="5" max="5" width="6.28515625" customWidth="1"/>
    <col min="6" max="6" width="25.5703125" customWidth="1"/>
    <col min="7" max="7" width="10.5703125" customWidth="1"/>
    <col min="8" max="8" width="15.42578125" customWidth="1"/>
    <col min="9" max="9" width="12.42578125" customWidth="1"/>
    <col min="10" max="10" width="14.28515625" customWidth="1"/>
  </cols>
  <sheetData>
    <row r="1" spans="1:6" ht="18.75">
      <c r="A1" s="472" t="s">
        <v>579</v>
      </c>
      <c r="B1" s="472"/>
    </row>
    <row r="2" spans="1:6" ht="18.75">
      <c r="A2" s="472" t="s">
        <v>446</v>
      </c>
      <c r="B2" s="472"/>
    </row>
    <row r="3" spans="1:6" ht="18.75">
      <c r="A3" s="473" t="str">
        <f>Efectivo!B3</f>
        <v>Del ejercicio terminado al 31 de octubre 2025</v>
      </c>
      <c r="B3" s="473"/>
    </row>
    <row r="4" spans="1:6" ht="18.75">
      <c r="A4" s="472" t="s">
        <v>0</v>
      </c>
      <c r="B4" s="472"/>
    </row>
    <row r="5" spans="1:6" ht="15.75">
      <c r="A5" s="199"/>
      <c r="B5" s="130"/>
    </row>
    <row r="6" spans="1:6" ht="15.75" customHeight="1">
      <c r="A6" s="479" t="s">
        <v>75</v>
      </c>
      <c r="B6" s="457" t="s">
        <v>215</v>
      </c>
    </row>
    <row r="7" spans="1:6" ht="15" customHeight="1">
      <c r="A7" s="480"/>
      <c r="B7" s="458"/>
    </row>
    <row r="8" spans="1:6" ht="15.75">
      <c r="A8" s="200" t="s">
        <v>77</v>
      </c>
      <c r="B8" s="201"/>
      <c r="F8" s="232"/>
    </row>
    <row r="9" spans="1:6" ht="15.75">
      <c r="A9" s="202" t="s">
        <v>78</v>
      </c>
      <c r="B9" s="231"/>
      <c r="F9" s="232"/>
    </row>
    <row r="10" spans="1:6" ht="15.75">
      <c r="A10" s="202" t="s">
        <v>79</v>
      </c>
      <c r="B10" s="231"/>
    </row>
    <row r="11" spans="1:6" ht="15.75">
      <c r="A11" s="202" t="s">
        <v>80</v>
      </c>
      <c r="B11" s="231"/>
    </row>
    <row r="12" spans="1:6" ht="15.75">
      <c r="A12" s="202" t="s">
        <v>81</v>
      </c>
      <c r="B12" s="231"/>
    </row>
    <row r="13" spans="1:6" ht="15.75">
      <c r="A13" s="204"/>
      <c r="B13" s="205"/>
    </row>
    <row r="14" spans="1:6" ht="15.75">
      <c r="A14" s="204"/>
      <c r="B14" s="205"/>
    </row>
    <row r="15" spans="1:6" ht="15.75">
      <c r="A15" s="204"/>
      <c r="B15" s="205"/>
    </row>
    <row r="16" spans="1:6" ht="15.75">
      <c r="A16" s="206"/>
      <c r="B16" s="206"/>
    </row>
    <row r="17" spans="1:3" ht="15.75">
      <c r="A17" s="207" t="s">
        <v>76</v>
      </c>
      <c r="B17" s="208" t="s">
        <v>456</v>
      </c>
    </row>
    <row r="18" spans="1:3" ht="15.75">
      <c r="A18" s="209" t="s">
        <v>77</v>
      </c>
      <c r="B18" s="203"/>
    </row>
    <row r="19" spans="1:3" ht="15.75">
      <c r="A19" s="202" t="s">
        <v>78</v>
      </c>
      <c r="B19" s="231"/>
    </row>
    <row r="20" spans="1:3" ht="15.75">
      <c r="A20" s="202" t="s">
        <v>79</v>
      </c>
      <c r="B20" s="231"/>
    </row>
    <row r="21" spans="1:3" ht="15.75">
      <c r="A21" s="202" t="s">
        <v>80</v>
      </c>
      <c r="B21" s="231"/>
    </row>
    <row r="22" spans="1:3" ht="15.75">
      <c r="A22" s="202" t="s">
        <v>81</v>
      </c>
      <c r="B22" s="231"/>
    </row>
    <row r="23" spans="1:3" ht="15.75">
      <c r="A23" s="206"/>
      <c r="B23" s="210"/>
    </row>
    <row r="24" spans="1:3" ht="15.75">
      <c r="A24" s="206"/>
      <c r="B24" s="211"/>
    </row>
    <row r="25" spans="1:3">
      <c r="A25" s="130"/>
      <c r="B25" s="210"/>
    </row>
    <row r="26" spans="1:3">
      <c r="A26" s="477" t="s">
        <v>82</v>
      </c>
      <c r="B26" s="212" t="s">
        <v>343</v>
      </c>
    </row>
    <row r="27" spans="1:3">
      <c r="A27" s="478"/>
      <c r="B27" s="213" t="s">
        <v>65</v>
      </c>
      <c r="C27" t="s">
        <v>7</v>
      </c>
    </row>
    <row r="28" spans="1:3" ht="15.75">
      <c r="A28" s="214" t="s">
        <v>84</v>
      </c>
      <c r="B28" s="231"/>
    </row>
    <row r="29" spans="1:3" ht="15.75">
      <c r="A29" s="202" t="s">
        <v>85</v>
      </c>
      <c r="B29" s="201"/>
    </row>
    <row r="30" spans="1:3" ht="15.75">
      <c r="A30" s="202" t="s">
        <v>86</v>
      </c>
      <c r="B30" s="201"/>
    </row>
    <row r="31" spans="1:3" ht="15.75">
      <c r="A31" s="202" t="s">
        <v>87</v>
      </c>
      <c r="B31" s="201"/>
    </row>
    <row r="32" spans="1:3" ht="15.75">
      <c r="A32" s="202" t="s">
        <v>88</v>
      </c>
      <c r="B32" s="52"/>
    </row>
    <row r="33" spans="1:3" ht="15.75">
      <c r="A33" s="202" t="s">
        <v>89</v>
      </c>
      <c r="B33" s="52"/>
    </row>
    <row r="34" spans="1:3" ht="15.75">
      <c r="A34" s="202" t="s">
        <v>81</v>
      </c>
      <c r="B34" s="231"/>
    </row>
    <row r="35" spans="1:3" ht="15.75">
      <c r="A35" s="202"/>
      <c r="B35" s="215"/>
    </row>
    <row r="36" spans="1:3" ht="15.75">
      <c r="A36" s="202"/>
      <c r="B36" s="215"/>
    </row>
    <row r="37" spans="1:3" ht="27" customHeight="1">
      <c r="A37" s="216" t="s">
        <v>83</v>
      </c>
      <c r="B37" s="231"/>
    </row>
    <row r="38" spans="1:3">
      <c r="A38" s="12"/>
      <c r="B38" s="130"/>
    </row>
    <row r="39" spans="1:3" ht="15.75">
      <c r="A39" s="331"/>
      <c r="B39" s="332"/>
    </row>
    <row r="40" spans="1:3" ht="47.25">
      <c r="A40" s="262" t="s">
        <v>529</v>
      </c>
      <c r="B40" s="25"/>
    </row>
    <row r="41" spans="1:3" ht="15.75">
      <c r="A41" s="25"/>
      <c r="B41" s="25"/>
    </row>
    <row r="42" spans="1:3" ht="15.75">
      <c r="A42" s="25"/>
      <c r="B42" s="25"/>
      <c r="C42" s="130"/>
    </row>
    <row r="43" spans="1:3" ht="15.75">
      <c r="A43" s="25"/>
      <c r="B43" s="25"/>
    </row>
    <row r="44" spans="1:3" ht="15.75">
      <c r="A44" s="25"/>
      <c r="B44" s="25"/>
    </row>
  </sheetData>
  <mergeCells count="7">
    <mergeCell ref="A26:A27"/>
    <mergeCell ref="A6:A7"/>
    <mergeCell ref="B6:B7"/>
    <mergeCell ref="A1:B1"/>
    <mergeCell ref="A2:B2"/>
    <mergeCell ref="A3:B3"/>
    <mergeCell ref="A4:B4"/>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2"/>
  <sheetViews>
    <sheetView showGridLines="0" zoomScale="89" zoomScaleNormal="89" workbookViewId="0">
      <selection activeCell="I22" sqref="I22"/>
    </sheetView>
  </sheetViews>
  <sheetFormatPr baseColWidth="10" defaultRowHeight="15"/>
  <cols>
    <col min="1" max="1" width="39.5703125" customWidth="1"/>
    <col min="2" max="2" width="37.140625" customWidth="1"/>
    <col min="3" max="3" width="12.7109375" customWidth="1"/>
    <col min="7" max="7" width="13.28515625" customWidth="1"/>
  </cols>
  <sheetData>
    <row r="1" spans="1:11" ht="18.75">
      <c r="A1" s="460" t="s">
        <v>579</v>
      </c>
      <c r="B1" s="460"/>
      <c r="J1" t="s">
        <v>492</v>
      </c>
    </row>
    <row r="2" spans="1:11" ht="18.75">
      <c r="A2" s="460" t="s">
        <v>445</v>
      </c>
      <c r="B2" s="460"/>
    </row>
    <row r="3" spans="1:11" ht="18.75">
      <c r="A3" s="461" t="str">
        <f>Efectivo!B3</f>
        <v>Del ejercicio terminado al 31 de octubre 2025</v>
      </c>
      <c r="B3" s="461"/>
      <c r="I3" s="8" t="s">
        <v>134</v>
      </c>
      <c r="J3" s="82" t="s">
        <v>372</v>
      </c>
      <c r="K3" s="82" t="s">
        <v>272</v>
      </c>
    </row>
    <row r="4" spans="1:11" ht="18.75">
      <c r="A4" s="460" t="s">
        <v>0</v>
      </c>
      <c r="B4" s="460"/>
      <c r="I4" s="18">
        <v>12000</v>
      </c>
    </row>
    <row r="5" spans="1:11" ht="18.75">
      <c r="A5" s="238"/>
      <c r="B5" s="238"/>
      <c r="I5" t="s">
        <v>485</v>
      </c>
      <c r="J5" s="18">
        <v>0</v>
      </c>
      <c r="K5" s="18">
        <v>12000</v>
      </c>
    </row>
    <row r="6" spans="1:11" ht="15.75">
      <c r="A6" s="189"/>
      <c r="B6" s="13"/>
      <c r="I6" t="s">
        <v>486</v>
      </c>
      <c r="J6" s="18">
        <v>1000</v>
      </c>
      <c r="K6" s="18">
        <f t="shared" ref="K6:K15" si="0">K5-J6</f>
        <v>11000</v>
      </c>
    </row>
    <row r="7" spans="1:11" ht="15" customHeight="1">
      <c r="A7" s="481" t="s">
        <v>70</v>
      </c>
      <c r="B7" s="484" t="s">
        <v>215</v>
      </c>
      <c r="I7" s="18" t="s">
        <v>487</v>
      </c>
      <c r="J7" s="18">
        <v>1000</v>
      </c>
      <c r="K7" s="18">
        <f t="shared" si="0"/>
        <v>10000</v>
      </c>
    </row>
    <row r="8" spans="1:11" ht="15" customHeight="1">
      <c r="A8" s="482"/>
      <c r="B8" s="485"/>
      <c r="I8" t="s">
        <v>488</v>
      </c>
      <c r="J8" s="18">
        <v>1000</v>
      </c>
      <c r="K8" s="18">
        <f t="shared" si="0"/>
        <v>9000</v>
      </c>
    </row>
    <row r="9" spans="1:11" ht="15.75" customHeight="1">
      <c r="A9" s="483"/>
      <c r="B9" s="486"/>
      <c r="I9" t="s">
        <v>374</v>
      </c>
      <c r="J9" s="18">
        <v>1000</v>
      </c>
      <c r="K9" s="18">
        <f t="shared" si="0"/>
        <v>8000</v>
      </c>
    </row>
    <row r="10" spans="1:11" ht="15.75">
      <c r="A10" s="239" t="s">
        <v>228</v>
      </c>
      <c r="B10" s="240"/>
      <c r="I10" t="s">
        <v>381</v>
      </c>
      <c r="J10" s="18">
        <v>1000</v>
      </c>
      <c r="K10" s="18">
        <f t="shared" si="0"/>
        <v>7000</v>
      </c>
    </row>
    <row r="11" spans="1:11" ht="15.75">
      <c r="A11" s="239" t="s">
        <v>370</v>
      </c>
      <c r="B11" s="241"/>
      <c r="I11" t="s">
        <v>427</v>
      </c>
      <c r="J11" s="18">
        <v>1000</v>
      </c>
      <c r="K11" s="18">
        <f t="shared" si="0"/>
        <v>6000</v>
      </c>
    </row>
    <row r="12" spans="1:11" ht="19.5" customHeight="1" thickBot="1">
      <c r="A12" s="14" t="s">
        <v>331</v>
      </c>
      <c r="B12" s="242">
        <f>+B11+B10</f>
        <v>0</v>
      </c>
      <c r="I12" t="s">
        <v>431</v>
      </c>
      <c r="J12" s="18">
        <v>1000</v>
      </c>
      <c r="K12" s="18">
        <f t="shared" si="0"/>
        <v>5000</v>
      </c>
    </row>
    <row r="13" spans="1:11" ht="15.75" thickTop="1">
      <c r="A13" s="189"/>
      <c r="B13" s="189"/>
      <c r="I13" t="s">
        <v>435</v>
      </c>
      <c r="J13" s="18">
        <v>1000</v>
      </c>
      <c r="K13" s="18">
        <f t="shared" si="0"/>
        <v>4000</v>
      </c>
    </row>
    <row r="14" spans="1:11" ht="15" customHeight="1">
      <c r="A14" s="189"/>
      <c r="B14" s="189"/>
      <c r="C14" s="11"/>
      <c r="I14" t="s">
        <v>489</v>
      </c>
      <c r="J14" s="18">
        <v>1000</v>
      </c>
      <c r="K14" s="18">
        <f t="shared" si="0"/>
        <v>3000</v>
      </c>
    </row>
    <row r="15" spans="1:11" ht="15.75">
      <c r="A15" s="261"/>
      <c r="B15" s="261"/>
      <c r="I15" t="s">
        <v>490</v>
      </c>
      <c r="J15" s="18">
        <v>1000</v>
      </c>
      <c r="K15" s="18">
        <f t="shared" si="0"/>
        <v>2000</v>
      </c>
    </row>
    <row r="16" spans="1:11" ht="42.75" customHeight="1">
      <c r="A16" s="262" t="s">
        <v>516</v>
      </c>
      <c r="B16" s="261"/>
      <c r="I16" t="s">
        <v>491</v>
      </c>
      <c r="J16" s="18">
        <v>1000</v>
      </c>
      <c r="K16" s="18">
        <f>K15-J16</f>
        <v>1000</v>
      </c>
    </row>
    <row r="17" spans="1:2" ht="15.75">
      <c r="A17" s="262" t="s">
        <v>480</v>
      </c>
      <c r="B17" s="25"/>
    </row>
    <row r="18" spans="1:2" ht="15.75">
      <c r="A18" s="260" t="s">
        <v>481</v>
      </c>
      <c r="B18" s="25"/>
    </row>
    <row r="19" spans="1:2" ht="15.75">
      <c r="A19" s="260" t="s">
        <v>482</v>
      </c>
      <c r="B19" s="25"/>
    </row>
    <row r="20" spans="1:2" ht="15.75">
      <c r="A20" s="260" t="s">
        <v>483</v>
      </c>
      <c r="B20" s="25"/>
    </row>
    <row r="21" spans="1:2" ht="15.75">
      <c r="A21" s="260" t="s">
        <v>484</v>
      </c>
      <c r="B21" s="25"/>
    </row>
    <row r="22" spans="1:2" ht="15.75">
      <c r="A22" s="25"/>
      <c r="B22" s="25"/>
    </row>
  </sheetData>
  <mergeCells count="6">
    <mergeCell ref="A1:B1"/>
    <mergeCell ref="A2:B2"/>
    <mergeCell ref="A3:B3"/>
    <mergeCell ref="A4:B4"/>
    <mergeCell ref="A7:A9"/>
    <mergeCell ref="B7:B9"/>
  </mergeCell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D25"/>
  <sheetViews>
    <sheetView showGridLines="0" view="pageLayout" topLeftCell="A10" zoomScaleNormal="100" workbookViewId="0">
      <selection activeCell="B10" sqref="B10"/>
    </sheetView>
  </sheetViews>
  <sheetFormatPr baseColWidth="10" defaultRowHeight="15"/>
  <cols>
    <col min="1" max="1" width="47.140625" customWidth="1"/>
    <col min="2" max="2" width="24.140625" customWidth="1"/>
  </cols>
  <sheetData>
    <row r="1" spans="1:4" ht="18.75">
      <c r="A1" s="472" t="s">
        <v>579</v>
      </c>
      <c r="B1" s="472"/>
    </row>
    <row r="2" spans="1:4" ht="18.75">
      <c r="A2" s="472" t="s">
        <v>465</v>
      </c>
      <c r="B2" s="472"/>
    </row>
    <row r="3" spans="1:4" ht="18.75">
      <c r="A3" s="473" t="str">
        <f>Efectivo!B3</f>
        <v>Del ejercicio terminado al 31 de octubre 2025</v>
      </c>
      <c r="B3" s="473"/>
    </row>
    <row r="4" spans="1:4" ht="18.75">
      <c r="A4" s="472" t="s">
        <v>0</v>
      </c>
      <c r="B4" s="472"/>
    </row>
    <row r="5" spans="1:4" ht="15.75">
      <c r="B5" s="13"/>
    </row>
    <row r="6" spans="1:4" ht="15.75">
      <c r="B6" s="13"/>
    </row>
    <row r="7" spans="1:4" ht="32.25" customHeight="1">
      <c r="A7" s="217" t="s">
        <v>70</v>
      </c>
      <c r="B7" s="70" t="s">
        <v>215</v>
      </c>
      <c r="D7" s="74"/>
    </row>
    <row r="8" spans="1:4" ht="15.75">
      <c r="A8" s="20" t="s">
        <v>382</v>
      </c>
      <c r="B8" s="347"/>
    </row>
    <row r="9" spans="1:4" ht="15.75">
      <c r="A9" s="20" t="s">
        <v>208</v>
      </c>
      <c r="B9" s="348">
        <v>16966.509999999998</v>
      </c>
    </row>
    <row r="10" spans="1:4" ht="15.75">
      <c r="A10" s="10" t="s">
        <v>207</v>
      </c>
      <c r="B10" s="349"/>
    </row>
    <row r="11" spans="1:4" ht="15.75">
      <c r="A11" s="10" t="s">
        <v>369</v>
      </c>
      <c r="B11" s="349"/>
    </row>
    <row r="12" spans="1:4" ht="15.75">
      <c r="A12" s="10" t="s">
        <v>209</v>
      </c>
      <c r="B12" s="349"/>
    </row>
    <row r="13" spans="1:4" ht="15.75">
      <c r="A13" s="10" t="s">
        <v>260</v>
      </c>
      <c r="B13" s="348"/>
    </row>
    <row r="14" spans="1:4" ht="15.75">
      <c r="A14" s="10" t="s">
        <v>206</v>
      </c>
      <c r="B14" s="348"/>
    </row>
    <row r="15" spans="1:4">
      <c r="A15" s="218" t="s">
        <v>322</v>
      </c>
      <c r="B15" s="348"/>
      <c r="D15" s="18"/>
    </row>
    <row r="16" spans="1:4">
      <c r="A16" s="218" t="s">
        <v>323</v>
      </c>
      <c r="B16" s="348"/>
    </row>
    <row r="17" spans="1:2">
      <c r="A17" s="219" t="s">
        <v>339</v>
      </c>
      <c r="B17" s="348"/>
    </row>
    <row r="18" spans="1:2" ht="16.5" thickBot="1">
      <c r="A18" s="220" t="s">
        <v>332</v>
      </c>
      <c r="B18" s="350">
        <f>SUM(B8:B17)</f>
        <v>16966.509999999998</v>
      </c>
    </row>
    <row r="19" spans="1:2" ht="15.75" thickTop="1"/>
    <row r="21" spans="1:2">
      <c r="A21" s="257"/>
    </row>
    <row r="22" spans="1:2">
      <c r="A22" s="257" t="s">
        <v>493</v>
      </c>
    </row>
    <row r="23" spans="1:2" ht="60">
      <c r="A23" s="257" t="s">
        <v>494</v>
      </c>
    </row>
    <row r="24" spans="1:2">
      <c r="A24" s="257" t="s">
        <v>495</v>
      </c>
    </row>
    <row r="25" spans="1:2">
      <c r="A25" t="s">
        <v>496</v>
      </c>
    </row>
  </sheetData>
  <mergeCells count="4">
    <mergeCell ref="A1:B1"/>
    <mergeCell ref="A2:B2"/>
    <mergeCell ref="A3:B3"/>
    <mergeCell ref="A4:B4"/>
  </mergeCells>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B27"/>
  <sheetViews>
    <sheetView showGridLines="0" zoomScale="75" zoomScaleNormal="75" workbookViewId="0">
      <selection activeCell="B12" sqref="B12"/>
    </sheetView>
  </sheetViews>
  <sheetFormatPr baseColWidth="10" defaultRowHeight="15"/>
  <cols>
    <col min="1" max="1" width="58.5703125" customWidth="1"/>
    <col min="2" max="2" width="24.85546875" customWidth="1"/>
  </cols>
  <sheetData>
    <row r="1" spans="1:2" ht="18.75">
      <c r="A1" s="460" t="s">
        <v>579</v>
      </c>
      <c r="B1" s="460"/>
    </row>
    <row r="2" spans="1:2" ht="18.75">
      <c r="A2" s="460" t="s">
        <v>466</v>
      </c>
      <c r="B2" s="460"/>
    </row>
    <row r="3" spans="1:2" ht="18.75">
      <c r="A3" s="461" t="str">
        <f>Efectivo!B3</f>
        <v>Del ejercicio terminado al 31 de octubre 2025</v>
      </c>
      <c r="B3" s="461"/>
    </row>
    <row r="4" spans="1:2" ht="18.75">
      <c r="A4" s="460" t="s">
        <v>0</v>
      </c>
      <c r="B4" s="460"/>
    </row>
    <row r="5" spans="1:2" ht="18.75">
      <c r="A5" s="341"/>
      <c r="B5" s="342"/>
    </row>
    <row r="6" spans="1:2" ht="18.75">
      <c r="A6" s="341"/>
      <c r="B6" s="342"/>
    </row>
    <row r="7" spans="1:2">
      <c r="A7" s="462" t="s">
        <v>70</v>
      </c>
      <c r="B7" s="464" t="s">
        <v>215</v>
      </c>
    </row>
    <row r="8" spans="1:2">
      <c r="A8" s="463"/>
      <c r="B8" s="465"/>
    </row>
    <row r="9" spans="1:2">
      <c r="A9" s="467"/>
      <c r="B9" s="466"/>
    </row>
    <row r="10" spans="1:2" ht="18.75">
      <c r="A10" s="343" t="s">
        <v>212</v>
      </c>
      <c r="B10" s="344"/>
    </row>
    <row r="11" spans="1:2" ht="18.75">
      <c r="A11" s="345" t="s">
        <v>211</v>
      </c>
      <c r="B11" s="344"/>
    </row>
    <row r="12" spans="1:2" ht="21">
      <c r="A12" s="345" t="s">
        <v>440</v>
      </c>
      <c r="B12" s="431"/>
    </row>
    <row r="13" spans="1:2" ht="18.75">
      <c r="A13" s="345" t="s">
        <v>532</v>
      </c>
      <c r="B13" s="344"/>
    </row>
    <row r="14" spans="1:2" ht="19.5" customHeight="1" thickBot="1">
      <c r="A14" s="435" t="s">
        <v>333</v>
      </c>
      <c r="B14" s="346">
        <f>SUM(B10:B13)</f>
        <v>0</v>
      </c>
    </row>
    <row r="15" spans="1:2" ht="19.5" thickTop="1">
      <c r="A15" s="319"/>
      <c r="B15" s="319"/>
    </row>
    <row r="16" spans="1:2" ht="18.75">
      <c r="A16" s="319"/>
      <c r="B16" s="319"/>
    </row>
    <row r="17" spans="1:2" ht="18.75">
      <c r="A17" s="319"/>
      <c r="B17" s="319"/>
    </row>
    <row r="18" spans="1:2" ht="37.5">
      <c r="A18" s="284" t="s">
        <v>497</v>
      </c>
      <c r="B18" s="330"/>
    </row>
    <row r="19" spans="1:2" ht="56.25">
      <c r="A19" s="285" t="s">
        <v>498</v>
      </c>
      <c r="B19" s="330"/>
    </row>
    <row r="20" spans="1:2" ht="18.75">
      <c r="A20" s="284" t="s">
        <v>480</v>
      </c>
      <c r="B20" s="330"/>
    </row>
    <row r="21" spans="1:2" ht="18.75">
      <c r="A21" s="285" t="s">
        <v>499</v>
      </c>
      <c r="B21" s="330"/>
    </row>
    <row r="22" spans="1:2" ht="18.75">
      <c r="A22" s="285" t="s">
        <v>500</v>
      </c>
      <c r="B22" s="330"/>
    </row>
    <row r="23" spans="1:2" ht="18.75">
      <c r="A23" s="285" t="s">
        <v>501</v>
      </c>
      <c r="B23" s="330"/>
    </row>
    <row r="24" spans="1:2" ht="18.75">
      <c r="A24" s="330"/>
      <c r="B24" s="330"/>
    </row>
    <row r="25" spans="1:2" ht="18.75">
      <c r="A25" s="330"/>
      <c r="B25" s="330"/>
    </row>
    <row r="26" spans="1:2" ht="15.75">
      <c r="A26" s="25"/>
      <c r="B26" s="25"/>
    </row>
    <row r="27" spans="1:2" ht="15.75">
      <c r="A27" s="25"/>
      <c r="B27" s="25"/>
    </row>
  </sheetData>
  <mergeCells count="6">
    <mergeCell ref="A7:A9"/>
    <mergeCell ref="B7:B9"/>
    <mergeCell ref="A1:B1"/>
    <mergeCell ref="A3:B3"/>
    <mergeCell ref="A2:B2"/>
    <mergeCell ref="A4:B4"/>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F37"/>
  <sheetViews>
    <sheetView showGridLines="0" zoomScale="65" zoomScaleNormal="65" workbookViewId="0">
      <selection activeCell="K12" sqref="K12"/>
    </sheetView>
  </sheetViews>
  <sheetFormatPr baseColWidth="10" defaultRowHeight="15"/>
  <cols>
    <col min="1" max="1" width="60.42578125" customWidth="1"/>
    <col min="2" max="2" width="43.140625" customWidth="1"/>
    <col min="4" max="4" width="5.42578125" customWidth="1"/>
    <col min="5" max="5" width="30.85546875" customWidth="1"/>
    <col min="6" max="6" width="17.85546875" customWidth="1"/>
    <col min="7" max="7" width="14.7109375" customWidth="1"/>
  </cols>
  <sheetData>
    <row r="1" spans="1:6" ht="22.5">
      <c r="A1" s="489" t="s">
        <v>216</v>
      </c>
      <c r="B1" s="489"/>
    </row>
    <row r="2" spans="1:6" ht="22.5">
      <c r="A2" s="489" t="s">
        <v>467</v>
      </c>
      <c r="B2" s="489"/>
    </row>
    <row r="3" spans="1:6" ht="22.5">
      <c r="A3" s="490" t="str">
        <f>Efectivo!B3</f>
        <v>Del ejercicio terminado al 31 de octubre 2025</v>
      </c>
      <c r="B3" s="490"/>
    </row>
    <row r="4" spans="1:6" ht="22.5">
      <c r="A4" s="489" t="s">
        <v>0</v>
      </c>
      <c r="B4" s="489"/>
    </row>
    <row r="5" spans="1:6" ht="22.5">
      <c r="A5" s="265"/>
      <c r="B5" s="265"/>
    </row>
    <row r="6" spans="1:6" ht="23.25">
      <c r="A6" s="266"/>
      <c r="B6" s="267"/>
    </row>
    <row r="7" spans="1:6" ht="23.25">
      <c r="A7" s="266"/>
      <c r="B7" s="267"/>
    </row>
    <row r="8" spans="1:6">
      <c r="A8" s="491" t="s">
        <v>70</v>
      </c>
      <c r="B8" s="494" t="s">
        <v>215</v>
      </c>
    </row>
    <row r="9" spans="1:6">
      <c r="A9" s="492"/>
      <c r="B9" s="495"/>
      <c r="E9" s="487"/>
      <c r="F9" s="488"/>
    </row>
    <row r="10" spans="1:6">
      <c r="A10" s="493"/>
      <c r="B10" s="496"/>
      <c r="E10" s="487"/>
      <c r="F10" s="488"/>
    </row>
    <row r="11" spans="1:6" ht="24.6" customHeight="1">
      <c r="A11" s="268" t="s">
        <v>533</v>
      </c>
      <c r="B11" s="269"/>
      <c r="E11" s="123"/>
      <c r="F11" s="122"/>
    </row>
    <row r="12" spans="1:6" ht="27.75" customHeight="1" thickBot="1">
      <c r="A12" s="270" t="s">
        <v>330</v>
      </c>
      <c r="B12" s="271">
        <f>+B11</f>
        <v>0</v>
      </c>
      <c r="E12" s="121"/>
      <c r="F12" s="122"/>
    </row>
    <row r="13" spans="1:6" ht="24" thickTop="1">
      <c r="A13" s="272"/>
      <c r="B13" s="272"/>
      <c r="E13" s="124"/>
      <c r="F13" s="122"/>
    </row>
    <row r="14" spans="1:6" ht="15.75">
      <c r="A14" s="263"/>
      <c r="B14" s="263"/>
      <c r="E14" s="121"/>
      <c r="F14" s="122"/>
    </row>
    <row r="15" spans="1:6" ht="15.75">
      <c r="A15" s="25"/>
      <c r="B15" s="25"/>
      <c r="E15" s="9"/>
      <c r="F15" s="125"/>
    </row>
    <row r="16" spans="1:6" ht="69.75">
      <c r="A16" s="264" t="s">
        <v>502</v>
      </c>
      <c r="B16" s="25"/>
      <c r="E16" s="9"/>
      <c r="F16" s="125"/>
    </row>
    <row r="17" spans="1:6" ht="15.75">
      <c r="A17" s="25"/>
      <c r="B17" s="25"/>
      <c r="E17" s="9"/>
      <c r="F17" s="9"/>
    </row>
    <row r="18" spans="1:6" ht="15.75">
      <c r="A18" s="25"/>
      <c r="B18" s="25"/>
      <c r="E18" s="9"/>
      <c r="F18" s="9"/>
    </row>
    <row r="19" spans="1:6" ht="15.75">
      <c r="A19" s="25"/>
      <c r="B19" s="25"/>
      <c r="E19" s="9"/>
      <c r="F19" s="9"/>
    </row>
    <row r="20" spans="1:6" ht="15.75">
      <c r="A20" s="25"/>
      <c r="B20" s="25"/>
      <c r="E20" s="9"/>
      <c r="F20" s="9"/>
    </row>
    <row r="21" spans="1:6" ht="15.75">
      <c r="A21" s="25"/>
      <c r="B21" s="25"/>
      <c r="E21" s="9"/>
      <c r="F21" s="9"/>
    </row>
    <row r="22" spans="1:6" ht="15.75">
      <c r="A22" s="25"/>
      <c r="B22" s="25"/>
      <c r="E22" s="9"/>
      <c r="F22" s="9"/>
    </row>
    <row r="23" spans="1:6">
      <c r="E23" s="9"/>
      <c r="F23" s="9"/>
    </row>
    <row r="24" spans="1:6">
      <c r="E24" s="9"/>
      <c r="F24" s="9"/>
    </row>
    <row r="25" spans="1:6">
      <c r="E25" s="9"/>
      <c r="F25" s="9"/>
    </row>
    <row r="26" spans="1:6">
      <c r="E26" s="9"/>
      <c r="F26" s="9"/>
    </row>
    <row r="27" spans="1:6">
      <c r="E27" s="9"/>
      <c r="F27" s="9"/>
    </row>
    <row r="28" spans="1:6">
      <c r="E28" s="9"/>
      <c r="F28" s="9"/>
    </row>
    <row r="29" spans="1:6">
      <c r="E29" s="9"/>
      <c r="F29" s="9"/>
    </row>
    <row r="30" spans="1:6">
      <c r="E30" s="9"/>
      <c r="F30" s="9"/>
    </row>
    <row r="31" spans="1:6">
      <c r="E31" s="9"/>
      <c r="F31" s="9"/>
    </row>
    <row r="32" spans="1:6">
      <c r="E32" s="9"/>
      <c r="F32" s="9"/>
    </row>
    <row r="33" spans="5:6">
      <c r="E33" s="9"/>
      <c r="F33" s="9"/>
    </row>
    <row r="34" spans="5:6">
      <c r="E34" s="9"/>
      <c r="F34" s="9"/>
    </row>
    <row r="35" spans="5:6">
      <c r="E35" s="9"/>
      <c r="F35" s="9"/>
    </row>
    <row r="36" spans="5:6" ht="21.2" customHeight="1">
      <c r="E36" s="9"/>
      <c r="F36" s="116"/>
    </row>
    <row r="37" spans="5:6">
      <c r="E37" s="9"/>
      <c r="F37" s="9"/>
    </row>
  </sheetData>
  <mergeCells count="8">
    <mergeCell ref="E9:E10"/>
    <mergeCell ref="F9:F10"/>
    <mergeCell ref="A1:B1"/>
    <mergeCell ref="A2:B2"/>
    <mergeCell ref="A3:B3"/>
    <mergeCell ref="A4:B4"/>
    <mergeCell ref="A8:A10"/>
    <mergeCell ref="B8:B10"/>
  </mergeCells>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B15"/>
  <sheetViews>
    <sheetView showGridLines="0" workbookViewId="0">
      <selection activeCell="E15" sqref="E15"/>
    </sheetView>
  </sheetViews>
  <sheetFormatPr baseColWidth="10" defaultRowHeight="15"/>
  <cols>
    <col min="1" max="1" width="56.5703125" customWidth="1"/>
    <col min="2" max="2" width="18.42578125" customWidth="1"/>
  </cols>
  <sheetData>
    <row r="1" spans="1:2" ht="18.75">
      <c r="A1" s="472" t="s">
        <v>538</v>
      </c>
      <c r="B1" s="472"/>
    </row>
    <row r="2" spans="1:2" ht="18.75">
      <c r="A2" s="472" t="s">
        <v>470</v>
      </c>
      <c r="B2" s="472"/>
    </row>
    <row r="3" spans="1:2" ht="18.75">
      <c r="A3" s="473" t="str">
        <f>Efectivo!B3</f>
        <v>Del ejercicio terminado al 31 de octubre 2025</v>
      </c>
      <c r="B3" s="473"/>
    </row>
    <row r="4" spans="1:2" ht="18.75">
      <c r="A4" s="472" t="s">
        <v>0</v>
      </c>
      <c r="B4" s="472"/>
    </row>
    <row r="5" spans="1:2" ht="15.75">
      <c r="B5" s="13"/>
    </row>
    <row r="6" spans="1:2">
      <c r="A6" s="497" t="s">
        <v>70</v>
      </c>
      <c r="B6" s="500" t="s">
        <v>215</v>
      </c>
    </row>
    <row r="7" spans="1:2">
      <c r="A7" s="498"/>
      <c r="B7" s="501"/>
    </row>
    <row r="8" spans="1:2">
      <c r="A8" s="499"/>
      <c r="B8" s="502"/>
    </row>
    <row r="9" spans="1:2" ht="15.75">
      <c r="A9" s="23" t="s">
        <v>91</v>
      </c>
      <c r="B9" s="233">
        <f>'ESF SNS'!F22-'ESF SNS'!F34-'ESF SNS'!F38</f>
        <v>2011752.4599999995</v>
      </c>
    </row>
    <row r="10" spans="1:2" ht="15.75">
      <c r="A10" s="15" t="s">
        <v>90</v>
      </c>
      <c r="B10" s="233">
        <f>'ERF SRS'!F27</f>
        <v>65428.080000000075</v>
      </c>
    </row>
    <row r="11" spans="1:2" ht="15.75">
      <c r="A11" s="14" t="s">
        <v>334</v>
      </c>
      <c r="B11" s="234">
        <f>B9+B10</f>
        <v>2077180.5399999996</v>
      </c>
    </row>
    <row r="14" spans="1:2">
      <c r="A14" s="258" t="s">
        <v>503</v>
      </c>
    </row>
    <row r="15" spans="1:2" ht="30">
      <c r="A15" s="257" t="s">
        <v>504</v>
      </c>
    </row>
  </sheetData>
  <mergeCells count="6">
    <mergeCell ref="A6:A8"/>
    <mergeCell ref="B6:B8"/>
    <mergeCell ref="A1:B1"/>
    <mergeCell ref="A2:B2"/>
    <mergeCell ref="A4:B4"/>
    <mergeCell ref="A3:B3"/>
  </mergeCells>
  <pageMargins left="0.7" right="0.7" top="0.75" bottom="0.75" header="0.3" footer="0.3"/>
  <pageSetup paperSize="9" orientation="portrait" horizontalDpi="0" verticalDpi="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D2265"/>
  <sheetViews>
    <sheetView showGridLines="0" zoomScale="87" zoomScaleNormal="87" workbookViewId="0">
      <selection activeCell="B16" sqref="B16"/>
    </sheetView>
  </sheetViews>
  <sheetFormatPr baseColWidth="10" defaultRowHeight="15"/>
  <cols>
    <col min="1" max="1" width="70.85546875" customWidth="1"/>
    <col min="2" max="2" width="19.140625" customWidth="1"/>
  </cols>
  <sheetData>
    <row r="1" spans="1:4" ht="18.75">
      <c r="A1" s="472" t="s">
        <v>538</v>
      </c>
      <c r="B1" s="472"/>
    </row>
    <row r="2" spans="1:4" ht="18.75">
      <c r="A2" s="472" t="s">
        <v>575</v>
      </c>
      <c r="B2" s="472"/>
    </row>
    <row r="3" spans="1:4" ht="18.75">
      <c r="A3" s="473" t="str">
        <f>Efectivo!B3</f>
        <v>Del ejercicio terminado al 31 de octubre 2025</v>
      </c>
      <c r="B3" s="473"/>
    </row>
    <row r="4" spans="1:4" ht="18.75">
      <c r="A4" s="472" t="s">
        <v>0</v>
      </c>
      <c r="B4" s="472"/>
    </row>
    <row r="6" spans="1:4">
      <c r="A6" s="506" t="s">
        <v>92</v>
      </c>
      <c r="B6" s="469" t="s">
        <v>215</v>
      </c>
    </row>
    <row r="7" spans="1:4">
      <c r="A7" s="507"/>
      <c r="B7" s="470"/>
    </row>
    <row r="8" spans="1:4" ht="18.75" customHeight="1">
      <c r="A8" s="245" t="s">
        <v>68</v>
      </c>
      <c r="B8" s="444">
        <v>578173.18000000005</v>
      </c>
    </row>
    <row r="9" spans="1:4" ht="19.5" customHeight="1">
      <c r="A9" s="352" t="s">
        <v>95</v>
      </c>
      <c r="B9" s="351">
        <f>+B8</f>
        <v>578173.18000000005</v>
      </c>
    </row>
    <row r="10" spans="1:4" ht="15.75">
      <c r="A10" s="250"/>
      <c r="B10" s="353"/>
      <c r="C10" s="9"/>
      <c r="D10" s="9"/>
    </row>
    <row r="11" spans="1:4" ht="15.75">
      <c r="A11" s="354" t="s">
        <v>94</v>
      </c>
      <c r="B11" s="504" t="s">
        <v>215</v>
      </c>
    </row>
    <row r="12" spans="1:4" ht="15.75">
      <c r="A12" s="355" t="s">
        <v>93</v>
      </c>
      <c r="B12" s="505"/>
    </row>
    <row r="13" spans="1:4" ht="15.75">
      <c r="A13" s="244" t="s">
        <v>560</v>
      </c>
      <c r="B13" s="439">
        <v>56800</v>
      </c>
    </row>
    <row r="14" spans="1:4" ht="15.75">
      <c r="A14" s="245" t="s">
        <v>583</v>
      </c>
      <c r="B14" s="419">
        <v>44450</v>
      </c>
    </row>
    <row r="15" spans="1:4" ht="15.75">
      <c r="A15" s="244" t="s">
        <v>373</v>
      </c>
      <c r="B15" s="351"/>
    </row>
    <row r="16" spans="1:4" ht="15.75">
      <c r="A16" s="244" t="s">
        <v>552</v>
      </c>
      <c r="B16" s="420"/>
    </row>
    <row r="17" spans="1:4" ht="15.75">
      <c r="A17" s="245" t="s">
        <v>570</v>
      </c>
      <c r="B17" s="434"/>
    </row>
    <row r="18" spans="1:4" ht="15.75" hidden="1">
      <c r="A18" s="245" t="s">
        <v>452</v>
      </c>
      <c r="B18" s="351"/>
    </row>
    <row r="19" spans="1:4" ht="15.75">
      <c r="A19" s="245" t="s">
        <v>342</v>
      </c>
      <c r="B19" s="351"/>
      <c r="D19" s="503"/>
    </row>
    <row r="20" spans="1:4" ht="15.75" hidden="1">
      <c r="A20" s="244" t="s">
        <v>453</v>
      </c>
      <c r="B20" s="351"/>
      <c r="D20" s="503"/>
    </row>
    <row r="21" spans="1:4" ht="15.75">
      <c r="A21" s="245" t="s">
        <v>336</v>
      </c>
      <c r="B21" s="351"/>
    </row>
    <row r="22" spans="1:4" ht="18.75">
      <c r="A22" s="356" t="s">
        <v>95</v>
      </c>
      <c r="B22" s="357"/>
    </row>
    <row r="23" spans="1:4" ht="24.75" customHeight="1" thickBot="1">
      <c r="A23" s="356" t="s">
        <v>64</v>
      </c>
      <c r="B23" s="350">
        <f>SUM(B13:B22)+B9</f>
        <v>679423.18</v>
      </c>
    </row>
    <row r="24" spans="1:4" ht="15.75" thickTop="1">
      <c r="A24" s="189"/>
      <c r="B24" s="358"/>
    </row>
    <row r="27" spans="1:4" ht="15.75">
      <c r="A27" s="262" t="s">
        <v>505</v>
      </c>
    </row>
    <row r="28" spans="1:4" ht="31.5">
      <c r="A28" s="260" t="s">
        <v>506</v>
      </c>
    </row>
    <row r="29" spans="1:4" ht="15.75">
      <c r="A29" s="260" t="s">
        <v>507</v>
      </c>
    </row>
    <row r="30" spans="1:4" ht="15.75">
      <c r="A30" s="260" t="s">
        <v>508</v>
      </c>
    </row>
    <row r="31" spans="1:4" ht="15.75">
      <c r="A31" s="25"/>
    </row>
    <row r="2265" spans="3:3">
      <c r="C2265" s="443" t="s">
        <v>579</v>
      </c>
    </row>
  </sheetData>
  <mergeCells count="8">
    <mergeCell ref="D19:D20"/>
    <mergeCell ref="A1:B1"/>
    <mergeCell ref="B11:B12"/>
    <mergeCell ref="A2:B2"/>
    <mergeCell ref="A3:B3"/>
    <mergeCell ref="A4:B4"/>
    <mergeCell ref="A6:A7"/>
    <mergeCell ref="B6:B7"/>
  </mergeCells>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02"/>
  <sheetViews>
    <sheetView showGridLines="0" tabSelected="1" zoomScale="69" zoomScaleNormal="69" workbookViewId="0">
      <selection activeCell="B61" sqref="B61"/>
    </sheetView>
  </sheetViews>
  <sheetFormatPr baseColWidth="10" defaultRowHeight="15"/>
  <cols>
    <col min="1" max="1" width="93.28515625" customWidth="1"/>
    <col min="2" max="2" width="21.42578125" style="421" customWidth="1"/>
    <col min="3" max="3" width="31" customWidth="1"/>
    <col min="5" max="5" width="18.85546875" customWidth="1"/>
    <col min="6" max="6" width="18.28515625" customWidth="1"/>
  </cols>
  <sheetData>
    <row r="1" spans="1:4" ht="23.25">
      <c r="A1" s="508" t="s">
        <v>255</v>
      </c>
      <c r="B1" s="508"/>
      <c r="C1" s="266"/>
    </row>
    <row r="2" spans="1:4" ht="23.25">
      <c r="A2" s="508" t="s">
        <v>538</v>
      </c>
      <c r="B2" s="508"/>
      <c r="C2" s="266"/>
      <c r="D2" s="503"/>
    </row>
    <row r="3" spans="1:4" ht="23.25">
      <c r="A3" s="508" t="s">
        <v>576</v>
      </c>
      <c r="B3" s="508"/>
      <c r="C3" s="266"/>
      <c r="D3" s="503"/>
    </row>
    <row r="4" spans="1:4" ht="23.25">
      <c r="A4" s="508" t="str">
        <f>Efectivo!B3</f>
        <v>Del ejercicio terminado al 31 de octubre 2025</v>
      </c>
      <c r="B4" s="508"/>
      <c r="C4" s="266"/>
    </row>
    <row r="5" spans="1:4" ht="15" customHeight="1">
      <c r="A5" s="508" t="s">
        <v>0</v>
      </c>
      <c r="B5" s="508"/>
      <c r="C5" s="266"/>
    </row>
    <row r="6" spans="1:4" ht="22.15" customHeight="1">
      <c r="A6" s="273" t="s">
        <v>357</v>
      </c>
      <c r="B6" s="274" t="s">
        <v>358</v>
      </c>
      <c r="C6" s="275"/>
    </row>
    <row r="7" spans="1:4" ht="20.25" customHeight="1">
      <c r="A7" s="276" t="s">
        <v>245</v>
      </c>
      <c r="B7" s="277"/>
      <c r="C7" s="266"/>
    </row>
    <row r="8" spans="1:4" ht="18.75" customHeight="1">
      <c r="A8" s="278" t="s">
        <v>96</v>
      </c>
      <c r="B8" s="422"/>
      <c r="C8" s="266"/>
    </row>
    <row r="9" spans="1:4" ht="25.9" customHeight="1">
      <c r="A9" s="279" t="s">
        <v>433</v>
      </c>
      <c r="B9" s="280"/>
      <c r="C9" s="266"/>
    </row>
    <row r="10" spans="1:4" ht="25.9" customHeight="1">
      <c r="A10" s="279" t="s">
        <v>383</v>
      </c>
      <c r="B10" s="280"/>
      <c r="C10" s="266"/>
    </row>
    <row r="11" spans="1:4" ht="22.9" customHeight="1">
      <c r="A11" s="279" t="s">
        <v>99</v>
      </c>
      <c r="B11" s="280"/>
      <c r="C11" s="266"/>
    </row>
    <row r="12" spans="1:4" ht="22.9" customHeight="1">
      <c r="A12" s="418" t="s">
        <v>101</v>
      </c>
      <c r="B12" s="449"/>
      <c r="C12" s="266"/>
    </row>
    <row r="13" spans="1:4" ht="23.25" customHeight="1">
      <c r="A13" s="279" t="s">
        <v>384</v>
      </c>
      <c r="B13" s="280"/>
      <c r="C13" s="266"/>
    </row>
    <row r="14" spans="1:4" ht="23.25">
      <c r="A14" s="279" t="s">
        <v>217</v>
      </c>
      <c r="B14" s="280"/>
      <c r="C14" s="266"/>
    </row>
    <row r="15" spans="1:4" ht="23.25">
      <c r="A15" s="279" t="s">
        <v>385</v>
      </c>
      <c r="B15" s="280"/>
      <c r="C15" s="266"/>
    </row>
    <row r="16" spans="1:4" ht="23.25">
      <c r="A16" s="279" t="s">
        <v>218</v>
      </c>
      <c r="B16" s="280"/>
      <c r="C16" s="266"/>
    </row>
    <row r="17" spans="1:4" ht="23.25">
      <c r="A17" s="279" t="s">
        <v>219</v>
      </c>
      <c r="B17" s="280"/>
      <c r="C17" s="266"/>
    </row>
    <row r="18" spans="1:4" ht="23.25">
      <c r="A18" s="279" t="s">
        <v>220</v>
      </c>
      <c r="B18" s="280"/>
      <c r="C18" s="266"/>
    </row>
    <row r="19" spans="1:4" ht="23.25">
      <c r="A19" s="279" t="s">
        <v>221</v>
      </c>
      <c r="B19" s="280"/>
      <c r="C19" s="266"/>
      <c r="D19" s="228"/>
    </row>
    <row r="20" spans="1:4" ht="23.25">
      <c r="A20" s="279" t="s">
        <v>386</v>
      </c>
      <c r="B20" s="280"/>
      <c r="C20" s="266"/>
    </row>
    <row r="21" spans="1:4" ht="23.25">
      <c r="A21" s="279" t="s">
        <v>349</v>
      </c>
      <c r="B21" s="280"/>
      <c r="C21" s="266"/>
    </row>
    <row r="22" spans="1:4" ht="23.25">
      <c r="A22" s="279" t="s">
        <v>350</v>
      </c>
      <c r="B22" s="280"/>
      <c r="C22" s="266"/>
    </row>
    <row r="23" spans="1:4" ht="23.25">
      <c r="A23" s="279" t="s">
        <v>222</v>
      </c>
      <c r="B23" s="280"/>
      <c r="C23" s="266"/>
    </row>
    <row r="24" spans="1:4" ht="23.25">
      <c r="A24" s="276" t="s">
        <v>246</v>
      </c>
      <c r="B24" s="280"/>
      <c r="C24" s="266"/>
    </row>
    <row r="25" spans="1:4" ht="23.25">
      <c r="A25" s="276" t="s">
        <v>247</v>
      </c>
      <c r="B25" s="280"/>
      <c r="C25" s="266"/>
    </row>
    <row r="26" spans="1:4" ht="23.25">
      <c r="A26" s="279" t="s">
        <v>223</v>
      </c>
      <c r="B26" s="280">
        <f>34974.51+33303.4+833</f>
        <v>69110.91</v>
      </c>
      <c r="C26" s="266"/>
    </row>
    <row r="27" spans="1:4" ht="23.25">
      <c r="A27" s="279" t="s">
        <v>224</v>
      </c>
      <c r="B27" s="280"/>
      <c r="C27" s="266"/>
    </row>
    <row r="28" spans="1:4" ht="23.25">
      <c r="A28" s="279" t="s">
        <v>153</v>
      </c>
      <c r="B28" s="280"/>
      <c r="C28" s="266"/>
    </row>
    <row r="29" spans="1:4" ht="23.25">
      <c r="A29" s="279" t="s">
        <v>225</v>
      </c>
      <c r="B29" s="280"/>
      <c r="C29" s="266"/>
    </row>
    <row r="30" spans="1:4" ht="23.25">
      <c r="A30" s="279" t="s">
        <v>226</v>
      </c>
      <c r="B30" s="280"/>
      <c r="C30" s="266"/>
    </row>
    <row r="31" spans="1:4" ht="23.25">
      <c r="A31" s="279" t="s">
        <v>128</v>
      </c>
      <c r="B31" s="280"/>
      <c r="C31" s="266"/>
    </row>
    <row r="32" spans="1:4" ht="23.25">
      <c r="A32" s="279" t="s">
        <v>228</v>
      </c>
      <c r="B32" s="280">
        <v>30000</v>
      </c>
      <c r="C32" s="266"/>
    </row>
    <row r="33" spans="1:4" ht="23.25">
      <c r="A33" s="279" t="s">
        <v>133</v>
      </c>
      <c r="B33" s="280"/>
      <c r="C33" s="266"/>
    </row>
    <row r="34" spans="1:4" ht="23.25">
      <c r="A34" s="279" t="s">
        <v>134</v>
      </c>
      <c r="B34" s="280"/>
      <c r="C34" s="266"/>
    </row>
    <row r="35" spans="1:4" ht="23.25">
      <c r="A35" s="279" t="s">
        <v>366</v>
      </c>
      <c r="B35" s="280"/>
      <c r="C35" s="266"/>
    </row>
    <row r="36" spans="1:4" ht="23.25">
      <c r="A36" s="428" t="s">
        <v>420</v>
      </c>
      <c r="B36" s="280">
        <v>7000</v>
      </c>
      <c r="C36" s="266"/>
    </row>
    <row r="37" spans="1:4" ht="23.25">
      <c r="A37" s="428" t="s">
        <v>580</v>
      </c>
      <c r="B37" s="280"/>
      <c r="C37" s="266"/>
    </row>
    <row r="38" spans="1:4" ht="23.25">
      <c r="A38" s="279" t="s">
        <v>563</v>
      </c>
      <c r="B38" s="438"/>
      <c r="C38" s="266"/>
    </row>
    <row r="39" spans="1:4" ht="23.25">
      <c r="A39" s="279" t="s">
        <v>352</v>
      </c>
      <c r="B39" s="280"/>
      <c r="C39" s="266"/>
    </row>
    <row r="40" spans="1:4" ht="23.25">
      <c r="A40" s="279" t="s">
        <v>553</v>
      </c>
      <c r="B40" s="280">
        <v>7000</v>
      </c>
      <c r="C40" s="266"/>
    </row>
    <row r="41" spans="1:4" ht="23.25">
      <c r="A41" s="279" t="s">
        <v>549</v>
      </c>
      <c r="B41" s="280"/>
      <c r="C41" s="266"/>
    </row>
    <row r="42" spans="1:4" ht="23.25">
      <c r="A42" s="427" t="s">
        <v>566</v>
      </c>
      <c r="B42" s="280">
        <f>7000+5013.91</f>
        <v>12013.91</v>
      </c>
      <c r="C42" s="266"/>
    </row>
    <row r="43" spans="1:4" ht="23.25">
      <c r="A43" s="427" t="s">
        <v>567</v>
      </c>
      <c r="B43" s="280"/>
      <c r="C43" s="266"/>
    </row>
    <row r="44" spans="1:4" ht="23.25">
      <c r="A44" s="276" t="s">
        <v>141</v>
      </c>
      <c r="B44" s="280"/>
      <c r="C44" s="266"/>
      <c r="D44" s="440"/>
    </row>
    <row r="45" spans="1:4" ht="23.25">
      <c r="A45" s="279" t="s">
        <v>201</v>
      </c>
      <c r="B45" s="430"/>
      <c r="C45" s="266"/>
    </row>
    <row r="46" spans="1:4" ht="23.25">
      <c r="A46" s="279" t="s">
        <v>353</v>
      </c>
      <c r="B46" s="280"/>
      <c r="C46" s="266"/>
    </row>
    <row r="47" spans="1:4" ht="23.25">
      <c r="A47" s="279" t="s">
        <v>434</v>
      </c>
      <c r="B47" s="280"/>
      <c r="C47" s="266"/>
    </row>
    <row r="48" spans="1:4" ht="23.25">
      <c r="A48" s="279" t="s">
        <v>354</v>
      </c>
      <c r="B48" s="280"/>
      <c r="C48" s="266"/>
    </row>
    <row r="49" spans="1:6" ht="23.25">
      <c r="A49" s="279" t="s">
        <v>355</v>
      </c>
      <c r="B49" s="280">
        <v>7000</v>
      </c>
      <c r="C49" s="266"/>
      <c r="E49" s="447"/>
    </row>
    <row r="50" spans="1:6" ht="23.25">
      <c r="A50" s="276" t="s">
        <v>248</v>
      </c>
      <c r="B50" s="280"/>
      <c r="C50" s="448"/>
    </row>
    <row r="51" spans="1:6" ht="23.1" customHeight="1">
      <c r="A51" s="279" t="s">
        <v>387</v>
      </c>
      <c r="B51" s="280">
        <f>19340+45057</f>
        <v>64397</v>
      </c>
      <c r="C51" s="446"/>
    </row>
    <row r="52" spans="1:6" ht="23.25">
      <c r="A52" s="279" t="s">
        <v>154</v>
      </c>
      <c r="B52" s="280"/>
      <c r="C52" s="266"/>
    </row>
    <row r="53" spans="1:6" ht="23.25">
      <c r="A53" s="279" t="s">
        <v>545</v>
      </c>
      <c r="B53" s="280">
        <v>72078.070000000007</v>
      </c>
      <c r="C53" s="266"/>
    </row>
    <row r="54" spans="1:6" ht="23.25">
      <c r="A54" s="279" t="s">
        <v>547</v>
      </c>
      <c r="B54" s="437">
        <v>71415</v>
      </c>
      <c r="C54" s="266"/>
    </row>
    <row r="55" spans="1:6" ht="23.25">
      <c r="A55" s="279" t="s">
        <v>229</v>
      </c>
      <c r="B55" s="280">
        <v>5546</v>
      </c>
      <c r="C55" s="266"/>
    </row>
    <row r="56" spans="1:6" ht="23.25">
      <c r="A56" s="279" t="s">
        <v>164</v>
      </c>
      <c r="B56" s="280">
        <f>4600+17300</f>
        <v>21900</v>
      </c>
      <c r="C56" s="266"/>
    </row>
    <row r="57" spans="1:6" ht="23.25">
      <c r="A57" s="279" t="s">
        <v>271</v>
      </c>
      <c r="B57" s="280">
        <v>25000</v>
      </c>
      <c r="C57" s="266"/>
    </row>
    <row r="58" spans="1:6" ht="23.25">
      <c r="A58" s="279" t="s">
        <v>569</v>
      </c>
      <c r="B58" s="280"/>
      <c r="C58" s="266"/>
    </row>
    <row r="59" spans="1:6" ht="23.25">
      <c r="A59" s="279" t="s">
        <v>564</v>
      </c>
      <c r="B59" s="280"/>
      <c r="C59" s="266"/>
    </row>
    <row r="60" spans="1:6" ht="23.25">
      <c r="A60" s="279" t="s">
        <v>561</v>
      </c>
      <c r="B60" s="436">
        <v>9732.43</v>
      </c>
      <c r="C60" s="266"/>
      <c r="F60" s="18"/>
    </row>
    <row r="61" spans="1:6" ht="23.25">
      <c r="A61" s="279" t="s">
        <v>438</v>
      </c>
      <c r="B61" s="441">
        <v>55499.93</v>
      </c>
      <c r="C61" s="266"/>
    </row>
    <row r="62" spans="1:6" ht="23.25">
      <c r="A62" s="279" t="s">
        <v>230</v>
      </c>
      <c r="B62" s="445">
        <f>8600+3291.63</f>
        <v>11891.630000000001</v>
      </c>
      <c r="C62" s="266"/>
      <c r="F62" s="18"/>
    </row>
    <row r="63" spans="1:6" ht="23.25">
      <c r="A63" s="279" t="s">
        <v>574</v>
      </c>
      <c r="B63" s="436">
        <v>13642.91</v>
      </c>
      <c r="C63" s="266"/>
      <c r="F63" s="450"/>
    </row>
    <row r="64" spans="1:6" ht="23.25">
      <c r="A64" s="279" t="s">
        <v>565</v>
      </c>
      <c r="B64" s="280"/>
      <c r="C64" s="266"/>
    </row>
    <row r="65" spans="1:6" ht="23.25">
      <c r="A65" s="279" t="s">
        <v>562</v>
      </c>
      <c r="B65" s="280"/>
      <c r="C65" s="266"/>
      <c r="F65" s="370"/>
    </row>
    <row r="66" spans="1:6" ht="23.25">
      <c r="A66" s="279" t="s">
        <v>231</v>
      </c>
      <c r="B66" s="436">
        <f>14536.67+2122.45</f>
        <v>16659.12</v>
      </c>
      <c r="C66" s="266"/>
    </row>
    <row r="67" spans="1:6" ht="23.25">
      <c r="A67" s="279" t="s">
        <v>546</v>
      </c>
      <c r="B67" s="280"/>
      <c r="C67" s="266"/>
    </row>
    <row r="68" spans="1:6" ht="23.25">
      <c r="A68" s="279" t="s">
        <v>428</v>
      </c>
      <c r="B68" s="280">
        <v>19683.97</v>
      </c>
      <c r="C68" s="266"/>
    </row>
    <row r="69" spans="1:6" ht="23.25">
      <c r="A69" s="279" t="s">
        <v>356</v>
      </c>
      <c r="B69" s="441"/>
      <c r="C69" s="266"/>
    </row>
    <row r="70" spans="1:6" ht="23.25">
      <c r="A70" s="279" t="s">
        <v>558</v>
      </c>
      <c r="B70" s="445">
        <f>32145+62279.22</f>
        <v>94424.22</v>
      </c>
      <c r="C70" s="266"/>
    </row>
    <row r="71" spans="1:6" ht="23.25">
      <c r="A71" s="279" t="s">
        <v>581</v>
      </c>
      <c r="B71" s="436"/>
      <c r="C71" s="266"/>
    </row>
    <row r="72" spans="1:6" ht="23.25">
      <c r="A72" s="276" t="s">
        <v>249</v>
      </c>
      <c r="B72" s="280"/>
      <c r="C72" s="266"/>
    </row>
    <row r="73" spans="1:6" ht="23.25">
      <c r="A73" s="276" t="s">
        <v>250</v>
      </c>
      <c r="B73" s="280"/>
      <c r="C73" s="266"/>
    </row>
    <row r="74" spans="1:6" ht="23.25">
      <c r="A74" s="276" t="s">
        <v>251</v>
      </c>
      <c r="B74" s="280"/>
      <c r="C74" s="266"/>
    </row>
    <row r="75" spans="1:6" ht="23.25">
      <c r="A75" s="279" t="s">
        <v>233</v>
      </c>
      <c r="B75" s="280"/>
      <c r="C75" s="266"/>
    </row>
    <row r="76" spans="1:6" ht="23.25">
      <c r="A76" s="279" t="s">
        <v>234</v>
      </c>
      <c r="B76" s="280"/>
      <c r="C76" s="266"/>
    </row>
    <row r="77" spans="1:6" ht="23.25">
      <c r="A77" s="276" t="s">
        <v>252</v>
      </c>
      <c r="B77" s="280"/>
      <c r="C77" s="266"/>
    </row>
    <row r="78" spans="1:6" ht="23.25">
      <c r="A78" s="279" t="s">
        <v>235</v>
      </c>
      <c r="B78" s="280"/>
      <c r="C78" s="266"/>
    </row>
    <row r="79" spans="1:6" ht="23.25">
      <c r="A79" s="279" t="s">
        <v>236</v>
      </c>
      <c r="B79" s="280"/>
      <c r="C79" s="266"/>
    </row>
    <row r="80" spans="1:6" ht="23.25">
      <c r="A80" s="279" t="s">
        <v>237</v>
      </c>
      <c r="B80" s="280"/>
      <c r="C80" s="266"/>
    </row>
    <row r="81" spans="1:6" ht="23.25">
      <c r="A81" s="279" t="s">
        <v>261</v>
      </c>
      <c r="B81" s="280"/>
      <c r="C81" s="266"/>
    </row>
    <row r="82" spans="1:6" ht="23.25">
      <c r="A82" s="276" t="s">
        <v>253</v>
      </c>
      <c r="B82" s="280"/>
      <c r="C82" s="266"/>
    </row>
    <row r="83" spans="1:6" ht="23.25">
      <c r="A83" s="276" t="s">
        <v>254</v>
      </c>
      <c r="B83" s="280"/>
      <c r="C83" s="266"/>
    </row>
    <row r="84" spans="1:6" ht="23.25">
      <c r="A84" s="279" t="s">
        <v>194</v>
      </c>
      <c r="B84" s="280"/>
      <c r="C84" s="266"/>
    </row>
    <row r="85" spans="1:6" ht="23.25">
      <c r="A85" s="279" t="s">
        <v>238</v>
      </c>
      <c r="B85" s="280"/>
      <c r="C85" s="266"/>
    </row>
    <row r="86" spans="1:6" ht="23.25">
      <c r="A86" s="279" t="s">
        <v>239</v>
      </c>
      <c r="B86" s="280"/>
      <c r="C86" s="266"/>
    </row>
    <row r="87" spans="1:6" ht="23.25">
      <c r="A87" s="279" t="s">
        <v>240</v>
      </c>
      <c r="B87" s="280"/>
      <c r="C87" s="266"/>
    </row>
    <row r="88" spans="1:6" ht="23.25">
      <c r="A88" s="279" t="s">
        <v>241</v>
      </c>
      <c r="B88" s="280"/>
      <c r="C88" s="266"/>
    </row>
    <row r="89" spans="1:6" ht="23.25">
      <c r="A89" s="279" t="s">
        <v>242</v>
      </c>
      <c r="B89" s="280"/>
      <c r="C89" s="266"/>
    </row>
    <row r="90" spans="1:6" ht="23.25">
      <c r="A90" s="279" t="s">
        <v>243</v>
      </c>
      <c r="B90" s="280"/>
      <c r="C90" s="266"/>
    </row>
    <row r="91" spans="1:6" ht="20.45" customHeight="1" thickBot="1">
      <c r="A91" s="278" t="s">
        <v>244</v>
      </c>
      <c r="B91" s="281">
        <f>SUM(B7:B90)</f>
        <v>613995.1</v>
      </c>
      <c r="C91" s="266"/>
      <c r="F91" s="18"/>
    </row>
    <row r="92" spans="1:6" ht="24" thickTop="1">
      <c r="A92" s="282"/>
      <c r="B92" s="423"/>
      <c r="C92" s="266"/>
    </row>
    <row r="93" spans="1:6" ht="23.25">
      <c r="A93" s="272"/>
      <c r="B93" s="423"/>
      <c r="C93" s="266"/>
    </row>
    <row r="94" spans="1:6" ht="23.25">
      <c r="A94" s="266"/>
      <c r="B94" s="424"/>
      <c r="C94" s="266"/>
    </row>
    <row r="95" spans="1:6" ht="23.25">
      <c r="A95" s="266"/>
      <c r="B95" s="425"/>
      <c r="C95" s="266"/>
    </row>
    <row r="96" spans="1:6" ht="23.25">
      <c r="A96" s="264" t="s">
        <v>509</v>
      </c>
      <c r="B96" s="426"/>
      <c r="C96" s="266"/>
    </row>
    <row r="97" spans="1:3" ht="69.75">
      <c r="A97" s="283" t="s">
        <v>510</v>
      </c>
      <c r="B97" s="424"/>
      <c r="C97" s="266"/>
    </row>
    <row r="98" spans="1:3" ht="46.5">
      <c r="A98" s="283" t="s">
        <v>517</v>
      </c>
      <c r="B98" s="424"/>
      <c r="C98" s="266"/>
    </row>
    <row r="99" spans="1:3" ht="46.5">
      <c r="A99" s="283" t="s">
        <v>511</v>
      </c>
      <c r="B99" s="424"/>
      <c r="C99" s="266"/>
    </row>
    <row r="100" spans="1:3" ht="23.25">
      <c r="A100" s="266"/>
      <c r="B100" s="424"/>
      <c r="C100" s="266"/>
    </row>
    <row r="101" spans="1:3" ht="23.25">
      <c r="A101" s="266"/>
      <c r="B101" s="424"/>
      <c r="C101" s="266"/>
    </row>
    <row r="102" spans="1:3" ht="23.25">
      <c r="A102" s="266"/>
      <c r="B102" s="424"/>
      <c r="C102" s="266"/>
    </row>
  </sheetData>
  <mergeCells count="6">
    <mergeCell ref="D2:D3"/>
    <mergeCell ref="A1:B1"/>
    <mergeCell ref="A3:B3"/>
    <mergeCell ref="A4:B4"/>
    <mergeCell ref="A5:B5"/>
    <mergeCell ref="A2:B2"/>
  </mergeCells>
  <pageMargins left="0.7" right="0.7" top="0.75" bottom="0.75" header="0.3" footer="0.3"/>
  <pageSetup scale="3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2</vt:i4>
      </vt:variant>
    </vt:vector>
  </HeadingPairs>
  <TitlesOfParts>
    <vt:vector size="17" baseType="lpstr">
      <vt:lpstr>Balanza Comprobacion</vt:lpstr>
      <vt:lpstr>ESF SNS</vt:lpstr>
      <vt:lpstr>ERF SRS</vt:lpstr>
      <vt:lpstr>Efectivo</vt:lpstr>
      <vt:lpstr>Cuentas por Cobrar</vt:lpstr>
      <vt:lpstr>Inventario</vt:lpstr>
      <vt:lpstr>CXP Corto plazo</vt:lpstr>
      <vt:lpstr>Mobiliario Eq. Ofc.</vt:lpstr>
      <vt:lpstr>Pagos anticipados</vt:lpstr>
      <vt:lpstr>Retenciones y Acum.</vt:lpstr>
      <vt:lpstr>Benef. Empl x p Corto Plazo</vt:lpstr>
      <vt:lpstr>CXP Largo Plazo</vt:lpstr>
      <vt:lpstr>Patrimonio</vt:lpstr>
      <vt:lpstr>Ingresos</vt:lpstr>
      <vt:lpstr>Total Gasto</vt:lpstr>
      <vt:lpstr>'ERF SRS'!Área_de_impresión</vt:lpstr>
      <vt:lpstr>'ESF SNS'!Área_de_impresión</vt:lpstr>
    </vt:vector>
  </TitlesOfParts>
  <Company>Windows User</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Ylkania Botello</dc:creator>
  <cp:lastModifiedBy>Hospital Dr. Alberto Gautraux</cp:lastModifiedBy>
  <cp:lastPrinted>2025-10-01T13:51:48Z</cp:lastPrinted>
  <dcterms:created xsi:type="dcterms:W3CDTF">2018-05-02T13:48:18Z</dcterms:created>
  <dcterms:modified xsi:type="dcterms:W3CDTF">2025-11-03T10:33:57Z</dcterms:modified>
</cp:coreProperties>
</file>